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0050" firstSheet="6" activeTab="8"/>
  </bookViews>
  <sheets>
    <sheet name="1.全市预算收支表" sheetId="1" r:id="rId1"/>
    <sheet name="2.全市预算收入表 " sheetId="2" r:id="rId2"/>
    <sheet name="3.全市预算支出表" sheetId="3" r:id="rId3"/>
    <sheet name="4.2020年市级收支总表" sheetId="4" r:id="rId4"/>
    <sheet name="5.市级收入表" sheetId="5" r:id="rId5"/>
    <sheet name="6.市级支出表" sheetId="6" r:id="rId6"/>
    <sheet name="7.市级支出预算表" sheetId="7" r:id="rId7"/>
    <sheet name="8.市级支出明细" sheetId="8" r:id="rId8"/>
    <sheet name="9.三公经费预算表" sheetId="9" r:id="rId9"/>
    <sheet name="10.基本支出经济分类" sheetId="10" r:id="rId10"/>
    <sheet name="11.转移支付分项目" sheetId="11" r:id="rId11"/>
    <sheet name="12.转移支付分地区" sheetId="12" r:id="rId12"/>
    <sheet name="13.市本级基建支出" sheetId="13" r:id="rId13"/>
    <sheet name="14.政府一般债务余额情况表" sheetId="14" r:id="rId14"/>
    <sheet name="15.地方政府一般债务分地区限额表" sheetId="15" r:id="rId15"/>
    <sheet name="16.全市基金收支预算" sheetId="16" r:id="rId16"/>
    <sheet name="17全市基金收入预算" sheetId="17" r:id="rId17"/>
    <sheet name="18.全市基金支出预算" sheetId="18" r:id="rId18"/>
    <sheet name="19.市级基金收支预算" sheetId="19" r:id="rId19"/>
    <sheet name="20.市级基金收入" sheetId="20" r:id="rId20"/>
    <sheet name="21.市级基金支出" sheetId="21" r:id="rId21"/>
    <sheet name="22.市级基金支出明细" sheetId="22" r:id="rId22"/>
    <sheet name="23.政府性基金转移支付分项目表" sheetId="23" r:id="rId23"/>
    <sheet name="24.政府性基金转移支付分地区" sheetId="24" r:id="rId24"/>
    <sheet name="25.政府专项债务余额情况表" sheetId="25" r:id="rId25"/>
    <sheet name="26.政府专项债务分地区限额表" sheetId="26" r:id="rId26"/>
    <sheet name="27.市本级新增政府专项债券安排项目情况表" sheetId="27" r:id="rId27"/>
    <sheet name="28.全市国有资本经营预算收支预算总表" sheetId="28" r:id="rId28"/>
    <sheet name="29.全市国有资本经营预算收入预算表" sheetId="29" r:id="rId29"/>
    <sheet name="30.全市国有资本经营预算支出预算表" sheetId="30" r:id="rId30"/>
    <sheet name="31.市级国有资本经营收支预算表" sheetId="31" r:id="rId31"/>
    <sheet name="32.市本级国有资本经营预算收入预算表" sheetId="32" r:id="rId32"/>
    <sheet name="33.市本级国有资本经营预算支出表" sheetId="33" r:id="rId33"/>
    <sheet name="34.国有资本经营预算转移支付分项目表" sheetId="34" r:id="rId34"/>
    <sheet name="35.国有资本经营预算转移支付分地区表" sheetId="35" r:id="rId35"/>
    <sheet name="36.全市社会保险基金收支总表" sheetId="36" r:id="rId36"/>
    <sheet name="37.全市社会保险基金收入表" sheetId="37" r:id="rId37"/>
    <sheet name="38.全市社会保险基金支出表" sheetId="38" r:id="rId38"/>
    <sheet name="38.全市社保基金结余预算表" sheetId="39" r:id="rId39"/>
    <sheet name="39.市本级社会保险基金收支表" sheetId="40" r:id="rId40"/>
    <sheet name="40.市本级社会保险基金收入表 " sheetId="41" r:id="rId41"/>
    <sheet name="41.市本级社会保险基金支出表" sheetId="42" r:id="rId42"/>
  </sheets>
  <externalReferences>
    <externalReference r:id="rId45"/>
    <externalReference r:id="rId46"/>
    <externalReference r:id="rId47"/>
  </externalReferences>
  <definedNames>
    <definedName name="\aa" localSheetId="11">#REF!</definedName>
    <definedName name="\aa" localSheetId="12">#REF!</definedName>
    <definedName name="\aa" localSheetId="13">#REF!</definedName>
    <definedName name="\aa" localSheetId="14">#REF!</definedName>
    <definedName name="\aa" localSheetId="15">#REF!</definedName>
    <definedName name="\aa" localSheetId="16">#REF!</definedName>
    <definedName name="\aa" localSheetId="17">#REF!</definedName>
    <definedName name="\aa" localSheetId="18">#REF!</definedName>
    <definedName name="\aa" localSheetId="19">#REF!</definedName>
    <definedName name="\aa" localSheetId="20">#REF!</definedName>
    <definedName name="\aa" localSheetId="21">#REF!</definedName>
    <definedName name="\aa" localSheetId="22">#REF!</definedName>
    <definedName name="\aa" localSheetId="23">#REF!</definedName>
    <definedName name="\aa" localSheetId="24">#REF!</definedName>
    <definedName name="\aa" localSheetId="25">#REF!</definedName>
    <definedName name="\aa" localSheetId="27">#REF!</definedName>
    <definedName name="\aa" localSheetId="28">#REF!</definedName>
    <definedName name="\aa" localSheetId="29">#REF!</definedName>
    <definedName name="\aa" localSheetId="30">#REF!</definedName>
    <definedName name="\aa" localSheetId="31">#REF!</definedName>
    <definedName name="\aa" localSheetId="32">#REF!</definedName>
    <definedName name="\aa" localSheetId="33">#REF!</definedName>
    <definedName name="\aa" localSheetId="34">#REF!</definedName>
    <definedName name="\aa" localSheetId="35">#REF!</definedName>
    <definedName name="\aa" localSheetId="36">#REF!</definedName>
    <definedName name="\aa" localSheetId="38">#REF!</definedName>
    <definedName name="\aa" localSheetId="37">#REF!</definedName>
    <definedName name="\aa" localSheetId="39">#REF!</definedName>
    <definedName name="\aa" localSheetId="40">#REF!</definedName>
    <definedName name="\aa" localSheetId="41">#REF!</definedName>
    <definedName name="\aa" localSheetId="8">#REF!</definedName>
    <definedName name="\aa">#REF!</definedName>
    <definedName name="\d" localSheetId="9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18">#REF!</definedName>
    <definedName name="\d" localSheetId="19">#REF!</definedName>
    <definedName name="\d" localSheetId="20">#REF!</definedName>
    <definedName name="\d" localSheetId="21">#REF!</definedName>
    <definedName name="\d" localSheetId="22">#REF!</definedName>
    <definedName name="\d" localSheetId="23">#REF!</definedName>
    <definedName name="\d" localSheetId="24">#REF!</definedName>
    <definedName name="\d" localSheetId="25">#REF!</definedName>
    <definedName name="\d" localSheetId="27">#REF!</definedName>
    <definedName name="\d" localSheetId="28">#REF!</definedName>
    <definedName name="\d" localSheetId="29">#REF!</definedName>
    <definedName name="\d" localSheetId="30">#REF!</definedName>
    <definedName name="\d" localSheetId="31">#REF!</definedName>
    <definedName name="\d" localSheetId="32">#REF!</definedName>
    <definedName name="\d" localSheetId="33">#REF!</definedName>
    <definedName name="\d" localSheetId="34">#REF!</definedName>
    <definedName name="\d" localSheetId="35">#REF!</definedName>
    <definedName name="\d" localSheetId="36">#REF!</definedName>
    <definedName name="\d" localSheetId="38">#REF!</definedName>
    <definedName name="\d" localSheetId="37">#REF!</definedName>
    <definedName name="\d" localSheetId="39">#REF!</definedName>
    <definedName name="\d" localSheetId="40">#REF!</definedName>
    <definedName name="\d" localSheetId="41">#REF!</definedName>
    <definedName name="\d" localSheetId="8">#REF!</definedName>
    <definedName name="\d">#REF!</definedName>
    <definedName name="\P" localSheetId="9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 localSheetId="22">#REF!</definedName>
    <definedName name="\P" localSheetId="23">#REF!</definedName>
    <definedName name="\P" localSheetId="24">#REF!</definedName>
    <definedName name="\P" localSheetId="25">#REF!</definedName>
    <definedName name="\P" localSheetId="27">#REF!</definedName>
    <definedName name="\P" localSheetId="28">#REF!</definedName>
    <definedName name="\P" localSheetId="29">#REF!</definedName>
    <definedName name="\P" localSheetId="30">#REF!</definedName>
    <definedName name="\P" localSheetId="31">#REF!</definedName>
    <definedName name="\P" localSheetId="32">#REF!</definedName>
    <definedName name="\P" localSheetId="33">#REF!</definedName>
    <definedName name="\P" localSheetId="34">#REF!</definedName>
    <definedName name="\P" localSheetId="35">#REF!</definedName>
    <definedName name="\P" localSheetId="36">#REF!</definedName>
    <definedName name="\P" localSheetId="38">#REF!</definedName>
    <definedName name="\P" localSheetId="37">#REF!</definedName>
    <definedName name="\P" localSheetId="39">#REF!</definedName>
    <definedName name="\P" localSheetId="40">#REF!</definedName>
    <definedName name="\P" localSheetId="41">#REF!</definedName>
    <definedName name="\P" localSheetId="8">#REF!</definedName>
    <definedName name="\P">#REF!</definedName>
    <definedName name="\x" localSheetId="9">#REF!</definedName>
    <definedName name="\x" localSheetId="11">#REF!</definedName>
    <definedName name="\x" localSheetId="12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18">#REF!</definedName>
    <definedName name="\x" localSheetId="19">#REF!</definedName>
    <definedName name="\x" localSheetId="20">#REF!</definedName>
    <definedName name="\x" localSheetId="21">#REF!</definedName>
    <definedName name="\x" localSheetId="22">#REF!</definedName>
    <definedName name="\x" localSheetId="23">#REF!</definedName>
    <definedName name="\x" localSheetId="24">#REF!</definedName>
    <definedName name="\x" localSheetId="25">#REF!</definedName>
    <definedName name="\x" localSheetId="27">#REF!</definedName>
    <definedName name="\x" localSheetId="28">#REF!</definedName>
    <definedName name="\x" localSheetId="29">#REF!</definedName>
    <definedName name="\x" localSheetId="30">#REF!</definedName>
    <definedName name="\x" localSheetId="31">#REF!</definedName>
    <definedName name="\x" localSheetId="32">#REF!</definedName>
    <definedName name="\x" localSheetId="33">#REF!</definedName>
    <definedName name="\x" localSheetId="34">#REF!</definedName>
    <definedName name="\x" localSheetId="35">#REF!</definedName>
    <definedName name="\x" localSheetId="36">#REF!</definedName>
    <definedName name="\x" localSheetId="38">#REF!</definedName>
    <definedName name="\x" localSheetId="37">#REF!</definedName>
    <definedName name="\x" localSheetId="39">#REF!</definedName>
    <definedName name="\x" localSheetId="40">#REF!</definedName>
    <definedName name="\x" localSheetId="41">#REF!</definedName>
    <definedName name="\x" localSheetId="8">#REF!</definedName>
    <definedName name="\x">#REF!</definedName>
    <definedName name="\z">#N/A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7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localSheetId="32" hidden="1">#REF!</definedName>
    <definedName name="_Key1" localSheetId="33" hidden="1">#REF!</definedName>
    <definedName name="_Key1" localSheetId="34" hidden="1">#REF!</definedName>
    <definedName name="_Key1" localSheetId="35" hidden="1">#REF!</definedName>
    <definedName name="_Key1" localSheetId="36" hidden="1">#REF!</definedName>
    <definedName name="_Key1" localSheetId="38" hidden="1">#REF!</definedName>
    <definedName name="_Key1" localSheetId="37" hidden="1">#REF!</definedName>
    <definedName name="_Key1" localSheetId="39" hidden="1">#REF!</definedName>
    <definedName name="_Key1" localSheetId="40" hidden="1">#REF!</definedName>
    <definedName name="_Key1" localSheetId="41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24" hidden="1">#REF!</definedName>
    <definedName name="_Sort" localSheetId="25" hidden="1">#REF!</definedName>
    <definedName name="_Sort" localSheetId="27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31" hidden="1">#REF!</definedName>
    <definedName name="_Sort" localSheetId="32" hidden="1">#REF!</definedName>
    <definedName name="_Sort" localSheetId="33" hidden="1">#REF!</definedName>
    <definedName name="_Sort" localSheetId="34" hidden="1">#REF!</definedName>
    <definedName name="_Sort" localSheetId="35" hidden="1">#REF!</definedName>
    <definedName name="_Sort" localSheetId="36" hidden="1">#REF!</definedName>
    <definedName name="_Sort" localSheetId="38" hidden="1">#REF!</definedName>
    <definedName name="_Sort" localSheetId="37" hidden="1">#REF!</definedName>
    <definedName name="_Sort" localSheetId="39" hidden="1">#REF!</definedName>
    <definedName name="_Sort" localSheetId="40" hidden="1">#REF!</definedName>
    <definedName name="_Sort" localSheetId="41" hidden="1">#REF!</definedName>
    <definedName name="_Sort" localSheetId="8" hidden="1">#REF!</definedName>
    <definedName name="_Sort" hidden="1">#REF!</definedName>
    <definedName name="A">#N/A</definedName>
    <definedName name="aaaaaaa" localSheetId="9">#REF!</definedName>
    <definedName name="aaaaaaa" localSheetId="11">#REF!</definedName>
    <definedName name="aaaaaaa" localSheetId="12">#REF!</definedName>
    <definedName name="aaaaaaa" localSheetId="13">#REF!</definedName>
    <definedName name="aaaaaaa" localSheetId="14">#REF!</definedName>
    <definedName name="aaaaaaa" localSheetId="15">#REF!</definedName>
    <definedName name="aaaaaaa" localSheetId="16">#REF!</definedName>
    <definedName name="aaaaaaa" localSheetId="17">#REF!</definedName>
    <definedName name="aaaaaaa" localSheetId="18">#REF!</definedName>
    <definedName name="aaaaaaa" localSheetId="19">#REF!</definedName>
    <definedName name="aaaaaaa" localSheetId="20">#REF!</definedName>
    <definedName name="aaaaaaa" localSheetId="21">#REF!</definedName>
    <definedName name="aaaaaaa" localSheetId="22">#REF!</definedName>
    <definedName name="aaaaaaa" localSheetId="23">#REF!</definedName>
    <definedName name="aaaaaaa" localSheetId="24">#REF!</definedName>
    <definedName name="aaaaaaa" localSheetId="25">#REF!</definedName>
    <definedName name="aaaaaaa" localSheetId="27">#REF!</definedName>
    <definedName name="aaaaaaa" localSheetId="28">#REF!</definedName>
    <definedName name="aaaaaaa" localSheetId="29">#REF!</definedName>
    <definedName name="aaaaaaa" localSheetId="30">#REF!</definedName>
    <definedName name="aaaaaaa" localSheetId="31">#REF!</definedName>
    <definedName name="aaaaaaa" localSheetId="32">#REF!</definedName>
    <definedName name="aaaaaaa" localSheetId="33">#REF!</definedName>
    <definedName name="aaaaaaa" localSheetId="34">#REF!</definedName>
    <definedName name="aaaaaaa" localSheetId="35">#REF!</definedName>
    <definedName name="aaaaaaa" localSheetId="36">#REF!</definedName>
    <definedName name="aaaaaaa" localSheetId="38">#REF!</definedName>
    <definedName name="aaaaaaa" localSheetId="37">#REF!</definedName>
    <definedName name="aaaaaaa" localSheetId="39">#REF!</definedName>
    <definedName name="aaaaaaa" localSheetId="40">#REF!</definedName>
    <definedName name="aaaaaaa" localSheetId="41">#REF!</definedName>
    <definedName name="aaaaaaa" localSheetId="8">#REF!</definedName>
    <definedName name="aaaaaaa">#REF!</definedName>
    <definedName name="B">#N/A</definedName>
    <definedName name="dddddd" localSheetId="9">#REF!</definedName>
    <definedName name="dddddd" localSheetId="11">#REF!</definedName>
    <definedName name="dddddd" localSheetId="12">#REF!</definedName>
    <definedName name="dddddd" localSheetId="13">#REF!</definedName>
    <definedName name="dddddd" localSheetId="14">#REF!</definedName>
    <definedName name="dddddd" localSheetId="15">#REF!</definedName>
    <definedName name="dddddd" localSheetId="16">#REF!</definedName>
    <definedName name="dddddd" localSheetId="17">#REF!</definedName>
    <definedName name="dddddd" localSheetId="18">#REF!</definedName>
    <definedName name="dddddd" localSheetId="19">#REF!</definedName>
    <definedName name="dddddd" localSheetId="20">#REF!</definedName>
    <definedName name="dddddd" localSheetId="21">#REF!</definedName>
    <definedName name="dddddd" localSheetId="22">#REF!</definedName>
    <definedName name="dddddd" localSheetId="23">#REF!</definedName>
    <definedName name="dddddd" localSheetId="24">#REF!</definedName>
    <definedName name="dddddd" localSheetId="25">#REF!</definedName>
    <definedName name="dddddd" localSheetId="27">#REF!</definedName>
    <definedName name="dddddd" localSheetId="28">#REF!</definedName>
    <definedName name="dddddd" localSheetId="29">#REF!</definedName>
    <definedName name="dddddd" localSheetId="30">#REF!</definedName>
    <definedName name="dddddd" localSheetId="31">#REF!</definedName>
    <definedName name="dddddd" localSheetId="32">#REF!</definedName>
    <definedName name="dddddd" localSheetId="33">#REF!</definedName>
    <definedName name="dddddd" localSheetId="34">#REF!</definedName>
    <definedName name="dddddd" localSheetId="35">#REF!</definedName>
    <definedName name="dddddd" localSheetId="36">#REF!</definedName>
    <definedName name="dddddd" localSheetId="38">#REF!</definedName>
    <definedName name="dddddd" localSheetId="37">#REF!</definedName>
    <definedName name="dddddd" localSheetId="39">#REF!</definedName>
    <definedName name="dddddd" localSheetId="40">#REF!</definedName>
    <definedName name="dddddd" localSheetId="41">#REF!</definedName>
    <definedName name="dddddd" localSheetId="8">#REF!</definedName>
    <definedName name="dddddd">#REF!</definedName>
    <definedName name="ffffff" localSheetId="9">#REF!</definedName>
    <definedName name="ffffff" localSheetId="11">#REF!</definedName>
    <definedName name="ffffff" localSheetId="12">#REF!</definedName>
    <definedName name="ffffff" localSheetId="13">#REF!</definedName>
    <definedName name="ffffff" localSheetId="14">#REF!</definedName>
    <definedName name="ffffff" localSheetId="15">#REF!</definedName>
    <definedName name="ffffff" localSheetId="16">#REF!</definedName>
    <definedName name="ffffff" localSheetId="17">#REF!</definedName>
    <definedName name="ffffff" localSheetId="18">#REF!</definedName>
    <definedName name="ffffff" localSheetId="19">#REF!</definedName>
    <definedName name="ffffff" localSheetId="20">#REF!</definedName>
    <definedName name="ffffff" localSheetId="21">#REF!</definedName>
    <definedName name="ffffff" localSheetId="22">#REF!</definedName>
    <definedName name="ffffff" localSheetId="23">#REF!</definedName>
    <definedName name="ffffff" localSheetId="24">#REF!</definedName>
    <definedName name="ffffff" localSheetId="25">#REF!</definedName>
    <definedName name="ffffff" localSheetId="27">#REF!</definedName>
    <definedName name="ffffff" localSheetId="28">#REF!</definedName>
    <definedName name="ffffff" localSheetId="29">#REF!</definedName>
    <definedName name="ffffff" localSheetId="30">#REF!</definedName>
    <definedName name="ffffff" localSheetId="31">#REF!</definedName>
    <definedName name="ffffff" localSheetId="32">#REF!</definedName>
    <definedName name="ffffff" localSheetId="33">#REF!</definedName>
    <definedName name="ffffff" localSheetId="34">#REF!</definedName>
    <definedName name="ffffff" localSheetId="35">#REF!</definedName>
    <definedName name="ffffff" localSheetId="36">#REF!</definedName>
    <definedName name="ffffff" localSheetId="38">#REF!</definedName>
    <definedName name="ffffff" localSheetId="37">#REF!</definedName>
    <definedName name="ffffff" localSheetId="39">#REF!</definedName>
    <definedName name="ffffff" localSheetId="40">#REF!</definedName>
    <definedName name="ffffff" localSheetId="41">#REF!</definedName>
    <definedName name="ffffff" localSheetId="8">#REF!</definedName>
    <definedName name="ffffff">#REF!</definedName>
    <definedName name="ggggg" localSheetId="9">#REF!</definedName>
    <definedName name="ggggg" localSheetId="11">#REF!</definedName>
    <definedName name="ggggg" localSheetId="12">#REF!</definedName>
    <definedName name="ggggg" localSheetId="13">#REF!</definedName>
    <definedName name="ggggg" localSheetId="14">#REF!</definedName>
    <definedName name="ggggg" localSheetId="15">#REF!</definedName>
    <definedName name="ggggg" localSheetId="16">#REF!</definedName>
    <definedName name="ggggg" localSheetId="17">#REF!</definedName>
    <definedName name="ggggg" localSheetId="18">#REF!</definedName>
    <definedName name="ggggg" localSheetId="19">#REF!</definedName>
    <definedName name="ggggg" localSheetId="20">#REF!</definedName>
    <definedName name="ggggg" localSheetId="21">#REF!</definedName>
    <definedName name="ggggg" localSheetId="22">#REF!</definedName>
    <definedName name="ggggg" localSheetId="23">#REF!</definedName>
    <definedName name="ggggg" localSheetId="24">#REF!</definedName>
    <definedName name="ggggg" localSheetId="25">#REF!</definedName>
    <definedName name="ggggg" localSheetId="27">#REF!</definedName>
    <definedName name="ggggg" localSheetId="28">#REF!</definedName>
    <definedName name="ggggg" localSheetId="29">#REF!</definedName>
    <definedName name="ggggg" localSheetId="30">#REF!</definedName>
    <definedName name="ggggg" localSheetId="31">#REF!</definedName>
    <definedName name="ggggg" localSheetId="32">#REF!</definedName>
    <definedName name="ggggg" localSheetId="33">#REF!</definedName>
    <definedName name="ggggg" localSheetId="34">#REF!</definedName>
    <definedName name="ggggg" localSheetId="35">#REF!</definedName>
    <definedName name="ggggg" localSheetId="36">#REF!</definedName>
    <definedName name="ggggg" localSheetId="38">#REF!</definedName>
    <definedName name="ggggg" localSheetId="37">#REF!</definedName>
    <definedName name="ggggg" localSheetId="39">#REF!</definedName>
    <definedName name="ggggg" localSheetId="40">#REF!</definedName>
    <definedName name="ggggg" localSheetId="41">#REF!</definedName>
    <definedName name="ggggg" localSheetId="8">#REF!</definedName>
    <definedName name="ggggg">#REF!</definedName>
    <definedName name="gxxe2003">'[1]P1012001'!$A$6:$E$117</definedName>
    <definedName name="hhh" localSheetId="11">'[3]Mp-team 1'!#REF!</definedName>
    <definedName name="hhh" localSheetId="12">'[2]Mp-team 1'!#REF!</definedName>
    <definedName name="hhh" localSheetId="13">'[2]Mp-team 1'!#REF!</definedName>
    <definedName name="hhh" localSheetId="14">'[2]Mp-team 1'!#REF!</definedName>
    <definedName name="hhh" localSheetId="15">'[2]Mp-team 1'!#REF!</definedName>
    <definedName name="hhh" localSheetId="16">'[2]Mp-team 1'!#REF!</definedName>
    <definedName name="hhh" localSheetId="17">'[2]Mp-team 1'!#REF!</definedName>
    <definedName name="hhh" localSheetId="18">'[2]Mp-team 1'!#REF!</definedName>
    <definedName name="hhh" localSheetId="19">'[2]Mp-team 1'!#REF!</definedName>
    <definedName name="hhh" localSheetId="20">'[2]Mp-team 1'!#REF!</definedName>
    <definedName name="hhh" localSheetId="21">'[2]Mp-team 1'!#REF!</definedName>
    <definedName name="hhh" localSheetId="22">'[2]Mp-team 1'!#REF!</definedName>
    <definedName name="hhh" localSheetId="23">'[3]Mp-team 1'!#REF!</definedName>
    <definedName name="hhh" localSheetId="24">'[2]Mp-team 1'!#REF!</definedName>
    <definedName name="hhh" localSheetId="25">'[2]Mp-team 1'!#REF!</definedName>
    <definedName name="hhh" localSheetId="27">'[3]Mp-team 1'!#REF!</definedName>
    <definedName name="hhh" localSheetId="28">'[3]Mp-team 1'!#REF!</definedName>
    <definedName name="hhh" localSheetId="29">'[3]Mp-team 1'!#REF!</definedName>
    <definedName name="hhh" localSheetId="30">'[2]Mp-team 1'!#REF!</definedName>
    <definedName name="hhh" localSheetId="31">'[3]Mp-team 1'!#REF!</definedName>
    <definedName name="hhh" localSheetId="32">'[3]Mp-team 1'!#REF!</definedName>
    <definedName name="hhh" localSheetId="33">'[3]Mp-team 1'!#REF!</definedName>
    <definedName name="hhh" localSheetId="34">'[3]Mp-team 1'!#REF!</definedName>
    <definedName name="hhh" localSheetId="35">'[2]Mp-team 1'!#REF!</definedName>
    <definedName name="hhh" localSheetId="36">'[2]Mp-team 1'!#REF!</definedName>
    <definedName name="hhh" localSheetId="38">'[2]Mp-team 1'!#REF!</definedName>
    <definedName name="hhh" localSheetId="37">'[2]Mp-team 1'!#REF!</definedName>
    <definedName name="hhh" localSheetId="39">'[2]Mp-team 1'!#REF!</definedName>
    <definedName name="hhh" localSheetId="40">'[2]Mp-team 1'!#REF!</definedName>
    <definedName name="hhh" localSheetId="41">'[2]Mp-team 1'!#REF!</definedName>
    <definedName name="hhh" localSheetId="8">'[3]Mp-team 1'!#REF!</definedName>
    <definedName name="hhh">'[2]Mp-team 1'!#REF!</definedName>
    <definedName name="hhhhhh" localSheetId="9">#REF!</definedName>
    <definedName name="hhhhhh" localSheetId="11">#REF!</definedName>
    <definedName name="hhhhhh" localSheetId="12">#REF!</definedName>
    <definedName name="hhhhhh" localSheetId="13">#REF!</definedName>
    <definedName name="hhhhhh" localSheetId="14">#REF!</definedName>
    <definedName name="hhhhhh" localSheetId="15">#REF!</definedName>
    <definedName name="hhhhhh" localSheetId="16">#REF!</definedName>
    <definedName name="hhhhhh" localSheetId="17">#REF!</definedName>
    <definedName name="hhhhhh" localSheetId="18">#REF!</definedName>
    <definedName name="hhhhhh" localSheetId="19">#REF!</definedName>
    <definedName name="hhhhhh" localSheetId="20">#REF!</definedName>
    <definedName name="hhhhhh" localSheetId="21">#REF!</definedName>
    <definedName name="hhhhhh" localSheetId="22">#REF!</definedName>
    <definedName name="hhhhhh" localSheetId="23">#REF!</definedName>
    <definedName name="hhhhhh" localSheetId="24">#REF!</definedName>
    <definedName name="hhhhhh" localSheetId="25">#REF!</definedName>
    <definedName name="hhhhhh" localSheetId="27">#REF!</definedName>
    <definedName name="hhhhhh" localSheetId="28">#REF!</definedName>
    <definedName name="hhhhhh" localSheetId="29">#REF!</definedName>
    <definedName name="hhhhhh" localSheetId="30">#REF!</definedName>
    <definedName name="hhhhhh" localSheetId="31">#REF!</definedName>
    <definedName name="hhhhhh" localSheetId="32">#REF!</definedName>
    <definedName name="hhhhhh" localSheetId="33">#REF!</definedName>
    <definedName name="hhhhhh" localSheetId="34">#REF!</definedName>
    <definedName name="hhhhhh" localSheetId="35">#REF!</definedName>
    <definedName name="hhhhhh" localSheetId="36">#REF!</definedName>
    <definedName name="hhhhhh" localSheetId="38">#REF!</definedName>
    <definedName name="hhhhhh" localSheetId="37">#REF!</definedName>
    <definedName name="hhhhhh" localSheetId="39">#REF!</definedName>
    <definedName name="hhhhhh" localSheetId="40">#REF!</definedName>
    <definedName name="hhhhhh" localSheetId="41">#REF!</definedName>
    <definedName name="hhhhhh" localSheetId="8">#REF!</definedName>
    <definedName name="hhhhhh">#REF!</definedName>
    <definedName name="hhhhhhhhh" localSheetId="9">#REF!</definedName>
    <definedName name="hhhhhhhhh" localSheetId="11">#REF!</definedName>
    <definedName name="hhhhhhhhh" localSheetId="12">#REF!</definedName>
    <definedName name="hhhhhhhhh" localSheetId="13">#REF!</definedName>
    <definedName name="hhhhhhhhh" localSheetId="14">#REF!</definedName>
    <definedName name="hhhhhhhhh" localSheetId="15">#REF!</definedName>
    <definedName name="hhhhhhhhh" localSheetId="16">#REF!</definedName>
    <definedName name="hhhhhhhhh" localSheetId="17">#REF!</definedName>
    <definedName name="hhhhhhhhh" localSheetId="18">#REF!</definedName>
    <definedName name="hhhhhhhhh" localSheetId="19">#REF!</definedName>
    <definedName name="hhhhhhhhh" localSheetId="20">#REF!</definedName>
    <definedName name="hhhhhhhhh" localSheetId="21">#REF!</definedName>
    <definedName name="hhhhhhhhh" localSheetId="22">#REF!</definedName>
    <definedName name="hhhhhhhhh" localSheetId="23">#REF!</definedName>
    <definedName name="hhhhhhhhh" localSheetId="24">#REF!</definedName>
    <definedName name="hhhhhhhhh" localSheetId="25">#REF!</definedName>
    <definedName name="hhhhhhhhh" localSheetId="27">#REF!</definedName>
    <definedName name="hhhhhhhhh" localSheetId="28">#REF!</definedName>
    <definedName name="hhhhhhhhh" localSheetId="29">#REF!</definedName>
    <definedName name="hhhhhhhhh" localSheetId="30">#REF!</definedName>
    <definedName name="hhhhhhhhh" localSheetId="31">#REF!</definedName>
    <definedName name="hhhhhhhhh" localSheetId="32">#REF!</definedName>
    <definedName name="hhhhhhhhh" localSheetId="33">#REF!</definedName>
    <definedName name="hhhhhhhhh" localSheetId="34">#REF!</definedName>
    <definedName name="hhhhhhhhh" localSheetId="35">#REF!</definedName>
    <definedName name="hhhhhhhhh" localSheetId="36">#REF!</definedName>
    <definedName name="hhhhhhhhh" localSheetId="38">#REF!</definedName>
    <definedName name="hhhhhhhhh" localSheetId="37">#REF!</definedName>
    <definedName name="hhhhhhhhh" localSheetId="39">#REF!</definedName>
    <definedName name="hhhhhhhhh" localSheetId="40">#REF!</definedName>
    <definedName name="hhhhhhhhh" localSheetId="41">#REF!</definedName>
    <definedName name="hhhhhhhhh" localSheetId="8">#REF!</definedName>
    <definedName name="hhhhhhhhh">#REF!</definedName>
    <definedName name="jjjjj" localSheetId="9">#REF!</definedName>
    <definedName name="jjjjj" localSheetId="11">#REF!</definedName>
    <definedName name="jjjjj" localSheetId="12">#REF!</definedName>
    <definedName name="jjjjj" localSheetId="13">#REF!</definedName>
    <definedName name="jjjjj" localSheetId="14">#REF!</definedName>
    <definedName name="jjjjj" localSheetId="15">#REF!</definedName>
    <definedName name="jjjjj" localSheetId="16">#REF!</definedName>
    <definedName name="jjjjj" localSheetId="17">#REF!</definedName>
    <definedName name="jjjjj" localSheetId="18">#REF!</definedName>
    <definedName name="jjjjj" localSheetId="19">#REF!</definedName>
    <definedName name="jjjjj" localSheetId="20">#REF!</definedName>
    <definedName name="jjjjj" localSheetId="21">#REF!</definedName>
    <definedName name="jjjjj" localSheetId="22">#REF!</definedName>
    <definedName name="jjjjj" localSheetId="23">#REF!</definedName>
    <definedName name="jjjjj" localSheetId="24">#REF!</definedName>
    <definedName name="jjjjj" localSheetId="25">#REF!</definedName>
    <definedName name="jjjjj" localSheetId="27">#REF!</definedName>
    <definedName name="jjjjj" localSheetId="28">#REF!</definedName>
    <definedName name="jjjjj" localSheetId="29">#REF!</definedName>
    <definedName name="jjjjj" localSheetId="30">#REF!</definedName>
    <definedName name="jjjjj" localSheetId="31">#REF!</definedName>
    <definedName name="jjjjj" localSheetId="32">#REF!</definedName>
    <definedName name="jjjjj" localSheetId="33">#REF!</definedName>
    <definedName name="jjjjj" localSheetId="34">#REF!</definedName>
    <definedName name="jjjjj" localSheetId="35">#REF!</definedName>
    <definedName name="jjjjj" localSheetId="36">#REF!</definedName>
    <definedName name="jjjjj" localSheetId="38">#REF!</definedName>
    <definedName name="jjjjj" localSheetId="37">#REF!</definedName>
    <definedName name="jjjjj" localSheetId="39">#REF!</definedName>
    <definedName name="jjjjj" localSheetId="40">#REF!</definedName>
    <definedName name="jjjjj" localSheetId="41">#REF!</definedName>
    <definedName name="jjjjj" localSheetId="8">#REF!</definedName>
    <definedName name="jjjjj">#REF!</definedName>
    <definedName name="kkkkk" localSheetId="9">#REF!</definedName>
    <definedName name="kkkkk" localSheetId="11">#REF!</definedName>
    <definedName name="kkkkk" localSheetId="12">#REF!</definedName>
    <definedName name="kkkkk" localSheetId="13">#REF!</definedName>
    <definedName name="kkkkk" localSheetId="14">#REF!</definedName>
    <definedName name="kkkkk" localSheetId="15">#REF!</definedName>
    <definedName name="kkkkk" localSheetId="16">#REF!</definedName>
    <definedName name="kkkkk" localSheetId="17">#REF!</definedName>
    <definedName name="kkkkk" localSheetId="18">#REF!</definedName>
    <definedName name="kkkkk" localSheetId="19">#REF!</definedName>
    <definedName name="kkkkk" localSheetId="20">#REF!</definedName>
    <definedName name="kkkkk" localSheetId="21">#REF!</definedName>
    <definedName name="kkkkk" localSheetId="22">#REF!</definedName>
    <definedName name="kkkkk" localSheetId="23">#REF!</definedName>
    <definedName name="kkkkk" localSheetId="24">#REF!</definedName>
    <definedName name="kkkkk" localSheetId="25">#REF!</definedName>
    <definedName name="kkkkk" localSheetId="27">#REF!</definedName>
    <definedName name="kkkkk" localSheetId="28">#REF!</definedName>
    <definedName name="kkkkk" localSheetId="29">#REF!</definedName>
    <definedName name="kkkkk" localSheetId="30">#REF!</definedName>
    <definedName name="kkkkk" localSheetId="31">#REF!</definedName>
    <definedName name="kkkkk" localSheetId="32">#REF!</definedName>
    <definedName name="kkkkk" localSheetId="33">#REF!</definedName>
    <definedName name="kkkkk" localSheetId="34">#REF!</definedName>
    <definedName name="kkkkk" localSheetId="35">#REF!</definedName>
    <definedName name="kkkkk" localSheetId="36">#REF!</definedName>
    <definedName name="kkkkk" localSheetId="38">#REF!</definedName>
    <definedName name="kkkkk" localSheetId="37">#REF!</definedName>
    <definedName name="kkkkk" localSheetId="39">#REF!</definedName>
    <definedName name="kkkkk" localSheetId="40">#REF!</definedName>
    <definedName name="kkkkk" localSheetId="41">#REF!</definedName>
    <definedName name="kkkkk" localSheetId="8">#REF!</definedName>
    <definedName name="kkkkk">#REF!</definedName>
    <definedName name="_xlnm.Print_Area" localSheetId="0">'1.全市预算收支表'!$A$1:$D$36</definedName>
    <definedName name="_xlnm.Print_Area" localSheetId="9">'10.基本支出经济分类'!$A$1:$B$32</definedName>
    <definedName name="_xlnm.Print_Area" localSheetId="10">'11.转移支付分项目'!$A$1:$P$78</definedName>
    <definedName name="_xlnm.Print_Area" localSheetId="11">'12.转移支付分地区'!$A$1:$P$78</definedName>
    <definedName name="_xlnm.Print_Area" localSheetId="13">'14.政府一般债务余额情况表'!$A$1:$G$11</definedName>
    <definedName name="_xlnm.Print_Area" localSheetId="15">'16.全市基金收支预算'!$A$1:$D$41</definedName>
    <definedName name="_xlnm.Print_Area" localSheetId="16">'17全市基金收入预算'!$A$1:$B$41</definedName>
    <definedName name="_xlnm.Print_Area" localSheetId="17">'18.全市基金支出预算'!$A$1:$B$41</definedName>
    <definedName name="_xlnm.Print_Area" localSheetId="18">'19.市级基金收支预算'!$A$1:$D$12</definedName>
    <definedName name="_xlnm.Print_Area" localSheetId="1">'2.全市预算收入表 '!$A$1:$C$27</definedName>
    <definedName name="_xlnm.Print_Area" localSheetId="19">'20.市级基金收入'!$A$1:$C$12</definedName>
    <definedName name="_xlnm.Print_Area" localSheetId="20">'21.市级基金支出'!$A$1:$C$22</definedName>
    <definedName name="_xlnm.Print_Area" localSheetId="21">'22.市级基金支出明细'!$A$1:$E$37</definedName>
    <definedName name="_xlnm.Print_Area" localSheetId="23">'24.政府性基金转移支付分地区'!$A$1:$P$14</definedName>
    <definedName name="_xlnm.Print_Area" localSheetId="24">'25.政府专项债务余额情况表'!$A$1:$G$11</definedName>
    <definedName name="_xlnm.Print_Area" localSheetId="25">'26.政府专项债务分地区限额表'!$A$1:$C$18</definedName>
    <definedName name="_xlnm.Print_Area" localSheetId="27">'28.全市国有资本经营预算收支预算总表'!$A$1:$D$14</definedName>
    <definedName name="_xlnm.Print_Area" localSheetId="2">'3.全市预算支出表'!$A$1:$B$26</definedName>
    <definedName name="_xlnm.Print_Area" localSheetId="30">'31.市级国有资本经营收支预算表'!$A$1:$D$31</definedName>
    <definedName name="_xlnm.Print_Area" localSheetId="31">'32.市本级国有资本经营预算收入预算表'!$A$1:$B$30</definedName>
    <definedName name="_xlnm.Print_Area" localSheetId="32">'33.市本级国有资本经营预算支出表'!$A$1:$B$30</definedName>
    <definedName name="_xlnm.Print_Area" localSheetId="35">'36.全市社会保险基金收支总表'!$A$1:$D$17</definedName>
    <definedName name="_xlnm.Print_Area" localSheetId="36">'37.全市社会保险基金收入表'!$A$1:$B$17</definedName>
    <definedName name="_xlnm.Print_Area" localSheetId="38">'38.全市社保基金结余预算表'!$A$1:$D$24</definedName>
    <definedName name="_xlnm.Print_Area" localSheetId="37">'38.全市社会保险基金支出表'!$A$1:$B$17</definedName>
    <definedName name="_xlnm.Print_Area" localSheetId="39">'39.市本级社会保险基金收支表'!$A$1:$D$45</definedName>
    <definedName name="_xlnm.Print_Area" localSheetId="3">'4.2020年市级收支总表'!$A$1:$D$15</definedName>
    <definedName name="_xlnm.Print_Area" localSheetId="40">'40.市本级社会保险基金收入表 '!$A$1:$B$45</definedName>
    <definedName name="_xlnm.Print_Area" localSheetId="41">'41.市本级社会保险基金支出表'!$A$1:$B$45</definedName>
    <definedName name="_xlnm.Print_Area" localSheetId="4">'5.市级收入表'!$A$1:$C$19</definedName>
    <definedName name="_xlnm.Print_Area" localSheetId="5">'6.市级支出表'!$A$1:$D$30</definedName>
    <definedName name="_xlnm.Print_Area" localSheetId="6">'7.市级支出预算表'!$A$1:$C$31</definedName>
    <definedName name="_xlnm.Print_Area" localSheetId="7">'8.市级支出明细'!$A$1:$D$565</definedName>
    <definedName name="_xlnm.Print_Area">#N/A</definedName>
    <definedName name="_xlnm.Print_Titles" localSheetId="0">'1.全市预算收支表'!$1:$4</definedName>
    <definedName name="_xlnm.Print_Titles" localSheetId="9">'10.基本支出经济分类'!$1:$4</definedName>
    <definedName name="_xlnm.Print_Titles" localSheetId="10">'11.转移支付分项目'!$1:$5</definedName>
    <definedName name="_xlnm.Print_Titles" localSheetId="11">'12.转移支付分地区'!$3:$5</definedName>
    <definedName name="_xlnm.Print_Titles" localSheetId="1">'2.全市预算收入表 '!$1:$4</definedName>
    <definedName name="_xlnm.Print_Titles" localSheetId="21">'22.市级基金支出明细'!$1:$4</definedName>
    <definedName name="_xlnm.Print_Titles" localSheetId="2">'3.全市预算支出表'!$1:$4</definedName>
    <definedName name="_xlnm.Print_Titles" localSheetId="31">'32.市本级国有资本经营预算收入预算表'!$2:$3</definedName>
    <definedName name="_xlnm.Print_Titles" localSheetId="32">'33.市本级国有资本经营预算支出表'!$2:$3</definedName>
    <definedName name="_xlnm.Print_Titles" localSheetId="35">'36.全市社会保险基金收支总表'!$1:$4</definedName>
    <definedName name="_xlnm.Print_Titles" localSheetId="7">'8.市级支出明细'!$1:$4</definedName>
    <definedName name="_xlnm.Print_Titles">#N/A</definedName>
    <definedName name="rrrrr" localSheetId="9">#REF!</definedName>
    <definedName name="rrrrr" localSheetId="11">#REF!</definedName>
    <definedName name="rrrrr" localSheetId="12">#REF!</definedName>
    <definedName name="rrrrr" localSheetId="13">#REF!</definedName>
    <definedName name="rrrrr" localSheetId="14">#REF!</definedName>
    <definedName name="rrrrr" localSheetId="15">#REF!</definedName>
    <definedName name="rrrrr" localSheetId="16">#REF!</definedName>
    <definedName name="rrrrr" localSheetId="17">#REF!</definedName>
    <definedName name="rrrrr" localSheetId="18">#REF!</definedName>
    <definedName name="rrrrr" localSheetId="19">#REF!</definedName>
    <definedName name="rrrrr" localSheetId="20">#REF!</definedName>
    <definedName name="rrrrr" localSheetId="21">#REF!</definedName>
    <definedName name="rrrrr" localSheetId="22">#REF!</definedName>
    <definedName name="rrrrr" localSheetId="23">#REF!</definedName>
    <definedName name="rrrrr" localSheetId="24">#REF!</definedName>
    <definedName name="rrrrr" localSheetId="25">#REF!</definedName>
    <definedName name="rrrrr" localSheetId="27">#REF!</definedName>
    <definedName name="rrrrr" localSheetId="28">#REF!</definedName>
    <definedName name="rrrrr" localSheetId="29">#REF!</definedName>
    <definedName name="rrrrr" localSheetId="30">#REF!</definedName>
    <definedName name="rrrrr" localSheetId="31">#REF!</definedName>
    <definedName name="rrrrr" localSheetId="32">#REF!</definedName>
    <definedName name="rrrrr" localSheetId="33">#REF!</definedName>
    <definedName name="rrrrr" localSheetId="34">#REF!</definedName>
    <definedName name="rrrrr" localSheetId="35">#REF!</definedName>
    <definedName name="rrrrr" localSheetId="36">#REF!</definedName>
    <definedName name="rrrrr" localSheetId="38">#REF!</definedName>
    <definedName name="rrrrr" localSheetId="37">#REF!</definedName>
    <definedName name="rrrrr" localSheetId="39">#REF!</definedName>
    <definedName name="rrrrr" localSheetId="40">#REF!</definedName>
    <definedName name="rrrrr" localSheetId="41">#REF!</definedName>
    <definedName name="rrrrr" localSheetId="8">#REF!</definedName>
    <definedName name="rrrrr">#REF!</definedName>
    <definedName name="sss">#N/A</definedName>
    <definedName name="ssss" localSheetId="9">#REF!</definedName>
    <definedName name="ssss" localSheetId="11">#REF!</definedName>
    <definedName name="ssss" localSheetId="12">#REF!</definedName>
    <definedName name="ssss" localSheetId="13">#REF!</definedName>
    <definedName name="ssss" localSheetId="14">#REF!</definedName>
    <definedName name="ssss" localSheetId="15">#REF!</definedName>
    <definedName name="ssss" localSheetId="16">#REF!</definedName>
    <definedName name="ssss" localSheetId="17">#REF!</definedName>
    <definedName name="ssss" localSheetId="18">#REF!</definedName>
    <definedName name="ssss" localSheetId="19">#REF!</definedName>
    <definedName name="ssss" localSheetId="20">#REF!</definedName>
    <definedName name="ssss" localSheetId="21">#REF!</definedName>
    <definedName name="ssss" localSheetId="22">#REF!</definedName>
    <definedName name="ssss" localSheetId="23">#REF!</definedName>
    <definedName name="ssss" localSheetId="24">#REF!</definedName>
    <definedName name="ssss" localSheetId="25">#REF!</definedName>
    <definedName name="ssss" localSheetId="27">#REF!</definedName>
    <definedName name="ssss" localSheetId="28">#REF!</definedName>
    <definedName name="ssss" localSheetId="29">#REF!</definedName>
    <definedName name="ssss" localSheetId="30">#REF!</definedName>
    <definedName name="ssss" localSheetId="31">#REF!</definedName>
    <definedName name="ssss" localSheetId="32">#REF!</definedName>
    <definedName name="ssss" localSheetId="33">#REF!</definedName>
    <definedName name="ssss" localSheetId="34">#REF!</definedName>
    <definedName name="ssss" localSheetId="35">#REF!</definedName>
    <definedName name="ssss" localSheetId="36">#REF!</definedName>
    <definedName name="ssss" localSheetId="38">#REF!</definedName>
    <definedName name="ssss" localSheetId="37">#REF!</definedName>
    <definedName name="ssss" localSheetId="39">#REF!</definedName>
    <definedName name="ssss" localSheetId="40">#REF!</definedName>
    <definedName name="ssss" localSheetId="41">#REF!</definedName>
    <definedName name="ssss" localSheetId="8">#REF!</definedName>
    <definedName name="ssss">#REF!</definedName>
    <definedName name="zzzzz" localSheetId="9">#REF!</definedName>
    <definedName name="zzzzz" localSheetId="11">#REF!</definedName>
    <definedName name="zzzzz" localSheetId="12">#REF!</definedName>
    <definedName name="zzzzz" localSheetId="13">#REF!</definedName>
    <definedName name="zzzzz" localSheetId="14">#REF!</definedName>
    <definedName name="zzzzz" localSheetId="15">#REF!</definedName>
    <definedName name="zzzzz" localSheetId="16">#REF!</definedName>
    <definedName name="zzzzz" localSheetId="17">#REF!</definedName>
    <definedName name="zzzzz" localSheetId="18">#REF!</definedName>
    <definedName name="zzzzz" localSheetId="19">#REF!</definedName>
    <definedName name="zzzzz" localSheetId="20">#REF!</definedName>
    <definedName name="zzzzz" localSheetId="21">#REF!</definedName>
    <definedName name="zzzzz" localSheetId="22">#REF!</definedName>
    <definedName name="zzzzz" localSheetId="23">#REF!</definedName>
    <definedName name="zzzzz" localSheetId="24">#REF!</definedName>
    <definedName name="zzzzz" localSheetId="25">#REF!</definedName>
    <definedName name="zzzzz" localSheetId="27">#REF!</definedName>
    <definedName name="zzzzz" localSheetId="28">#REF!</definedName>
    <definedName name="zzzzz" localSheetId="29">#REF!</definedName>
    <definedName name="zzzzz" localSheetId="30">#REF!</definedName>
    <definedName name="zzzzz" localSheetId="31">#REF!</definedName>
    <definedName name="zzzzz" localSheetId="32">#REF!</definedName>
    <definedName name="zzzzz" localSheetId="33">#REF!</definedName>
    <definedName name="zzzzz" localSheetId="34">#REF!</definedName>
    <definedName name="zzzzz" localSheetId="35">#REF!</definedName>
    <definedName name="zzzzz" localSheetId="36">#REF!</definedName>
    <definedName name="zzzzz" localSheetId="38">#REF!</definedName>
    <definedName name="zzzzz" localSheetId="37">#REF!</definedName>
    <definedName name="zzzzz" localSheetId="39">#REF!</definedName>
    <definedName name="zzzzz" localSheetId="40">#REF!</definedName>
    <definedName name="zzzzz" localSheetId="41">#REF!</definedName>
    <definedName name="zzzzz" localSheetId="8">#REF!</definedName>
    <definedName name="zzzzz">#REF!</definedName>
    <definedName name="啊啊" localSheetId="9">#REF!</definedName>
    <definedName name="啊啊" localSheetId="11">#REF!</definedName>
    <definedName name="啊啊" localSheetId="12">#REF!</definedName>
    <definedName name="啊啊" localSheetId="13">#REF!</definedName>
    <definedName name="啊啊" localSheetId="14">#REF!</definedName>
    <definedName name="啊啊" localSheetId="15">#REF!</definedName>
    <definedName name="啊啊" localSheetId="16">#REF!</definedName>
    <definedName name="啊啊" localSheetId="17">#REF!</definedName>
    <definedName name="啊啊" localSheetId="18">#REF!</definedName>
    <definedName name="啊啊" localSheetId="19">#REF!</definedName>
    <definedName name="啊啊" localSheetId="20">#REF!</definedName>
    <definedName name="啊啊" localSheetId="21">#REF!</definedName>
    <definedName name="啊啊" localSheetId="22">#REF!</definedName>
    <definedName name="啊啊" localSheetId="23">#REF!</definedName>
    <definedName name="啊啊" localSheetId="24">#REF!</definedName>
    <definedName name="啊啊" localSheetId="25">#REF!</definedName>
    <definedName name="啊啊" localSheetId="27">#REF!</definedName>
    <definedName name="啊啊" localSheetId="28">#REF!</definedName>
    <definedName name="啊啊" localSheetId="29">#REF!</definedName>
    <definedName name="啊啊" localSheetId="30">#REF!</definedName>
    <definedName name="啊啊" localSheetId="31">#REF!</definedName>
    <definedName name="啊啊" localSheetId="32">#REF!</definedName>
    <definedName name="啊啊" localSheetId="33">#REF!</definedName>
    <definedName name="啊啊" localSheetId="34">#REF!</definedName>
    <definedName name="啊啊" localSheetId="35">#REF!</definedName>
    <definedName name="啊啊" localSheetId="36">#REF!</definedName>
    <definedName name="啊啊" localSheetId="38">#REF!</definedName>
    <definedName name="啊啊" localSheetId="37">#REF!</definedName>
    <definedName name="啊啊" localSheetId="39">#REF!</definedName>
    <definedName name="啊啊" localSheetId="40">#REF!</definedName>
    <definedName name="啊啊" localSheetId="41">#REF!</definedName>
    <definedName name="啊啊" localSheetId="8">#REF!</definedName>
    <definedName name="啊啊">#REF!</definedName>
    <definedName name="安徽" localSheetId="9">#REF!</definedName>
    <definedName name="安徽" localSheetId="11">#REF!</definedName>
    <definedName name="安徽" localSheetId="12">#REF!</definedName>
    <definedName name="安徽" localSheetId="13">#REF!</definedName>
    <definedName name="安徽" localSheetId="14">#REF!</definedName>
    <definedName name="安徽" localSheetId="15">#REF!</definedName>
    <definedName name="安徽" localSheetId="16">#REF!</definedName>
    <definedName name="安徽" localSheetId="17">#REF!</definedName>
    <definedName name="安徽" localSheetId="18">#REF!</definedName>
    <definedName name="安徽" localSheetId="19">#REF!</definedName>
    <definedName name="安徽" localSheetId="20">#REF!</definedName>
    <definedName name="安徽" localSheetId="21">#REF!</definedName>
    <definedName name="安徽" localSheetId="22">#REF!</definedName>
    <definedName name="安徽" localSheetId="23">#REF!</definedName>
    <definedName name="安徽" localSheetId="24">#REF!</definedName>
    <definedName name="安徽" localSheetId="25">#REF!</definedName>
    <definedName name="安徽" localSheetId="27">#REF!</definedName>
    <definedName name="安徽" localSheetId="28">#REF!</definedName>
    <definedName name="安徽" localSheetId="29">#REF!</definedName>
    <definedName name="安徽" localSheetId="30">#REF!</definedName>
    <definedName name="安徽" localSheetId="31">#REF!</definedName>
    <definedName name="安徽" localSheetId="32">#REF!</definedName>
    <definedName name="安徽" localSheetId="33">#REF!</definedName>
    <definedName name="安徽" localSheetId="34">#REF!</definedName>
    <definedName name="安徽" localSheetId="35">#REF!</definedName>
    <definedName name="安徽" localSheetId="36">#REF!</definedName>
    <definedName name="安徽" localSheetId="38">#REF!</definedName>
    <definedName name="安徽" localSheetId="37">#REF!</definedName>
    <definedName name="安徽" localSheetId="39">#REF!</definedName>
    <definedName name="安徽" localSheetId="40">#REF!</definedName>
    <definedName name="安徽" localSheetId="41">#REF!</definedName>
    <definedName name="安徽" localSheetId="8">#REF!</definedName>
    <definedName name="安徽">#REF!</definedName>
    <definedName name="北京" localSheetId="9">#REF!</definedName>
    <definedName name="北京" localSheetId="11">#REF!</definedName>
    <definedName name="北京" localSheetId="12">#REF!</definedName>
    <definedName name="北京" localSheetId="13">#REF!</definedName>
    <definedName name="北京" localSheetId="14">#REF!</definedName>
    <definedName name="北京" localSheetId="15">#REF!</definedName>
    <definedName name="北京" localSheetId="16">#REF!</definedName>
    <definedName name="北京" localSheetId="17">#REF!</definedName>
    <definedName name="北京" localSheetId="18">#REF!</definedName>
    <definedName name="北京" localSheetId="19">#REF!</definedName>
    <definedName name="北京" localSheetId="20">#REF!</definedName>
    <definedName name="北京" localSheetId="21">#REF!</definedName>
    <definedName name="北京" localSheetId="22">#REF!</definedName>
    <definedName name="北京" localSheetId="23">#REF!</definedName>
    <definedName name="北京" localSheetId="24">#REF!</definedName>
    <definedName name="北京" localSheetId="25">#REF!</definedName>
    <definedName name="北京" localSheetId="27">#REF!</definedName>
    <definedName name="北京" localSheetId="28">#REF!</definedName>
    <definedName name="北京" localSheetId="29">#REF!</definedName>
    <definedName name="北京" localSheetId="30">#REF!</definedName>
    <definedName name="北京" localSheetId="31">#REF!</definedName>
    <definedName name="北京" localSheetId="32">#REF!</definedName>
    <definedName name="北京" localSheetId="33">#REF!</definedName>
    <definedName name="北京" localSheetId="34">#REF!</definedName>
    <definedName name="北京" localSheetId="35">#REF!</definedName>
    <definedName name="北京" localSheetId="36">#REF!</definedName>
    <definedName name="北京" localSheetId="38">#REF!</definedName>
    <definedName name="北京" localSheetId="37">#REF!</definedName>
    <definedName name="北京" localSheetId="39">#REF!</definedName>
    <definedName name="北京" localSheetId="40">#REF!</definedName>
    <definedName name="北京" localSheetId="41">#REF!</definedName>
    <definedName name="北京" localSheetId="8">#REF!</definedName>
    <definedName name="北京">#REF!</definedName>
    <definedName name="不不不" localSheetId="9">#REF!</definedName>
    <definedName name="不不不" localSheetId="11">#REF!</definedName>
    <definedName name="不不不" localSheetId="12">#REF!</definedName>
    <definedName name="不不不" localSheetId="13">#REF!</definedName>
    <definedName name="不不不" localSheetId="14">#REF!</definedName>
    <definedName name="不不不" localSheetId="15">#REF!</definedName>
    <definedName name="不不不" localSheetId="16">#REF!</definedName>
    <definedName name="不不不" localSheetId="17">#REF!</definedName>
    <definedName name="不不不" localSheetId="18">#REF!</definedName>
    <definedName name="不不不" localSheetId="19">#REF!</definedName>
    <definedName name="不不不" localSheetId="20">#REF!</definedName>
    <definedName name="不不不" localSheetId="21">#REF!</definedName>
    <definedName name="不不不" localSheetId="22">#REF!</definedName>
    <definedName name="不不不" localSheetId="23">#REF!</definedName>
    <definedName name="不不不" localSheetId="24">#REF!</definedName>
    <definedName name="不不不" localSheetId="25">#REF!</definedName>
    <definedName name="不不不" localSheetId="27">#REF!</definedName>
    <definedName name="不不不" localSheetId="28">#REF!</definedName>
    <definedName name="不不不" localSheetId="29">#REF!</definedName>
    <definedName name="不不不" localSheetId="30">#REF!</definedName>
    <definedName name="不不不" localSheetId="31">#REF!</definedName>
    <definedName name="不不不" localSheetId="32">#REF!</definedName>
    <definedName name="不不不" localSheetId="33">#REF!</definedName>
    <definedName name="不不不" localSheetId="34">#REF!</definedName>
    <definedName name="不不不" localSheetId="35">#REF!</definedName>
    <definedName name="不不不" localSheetId="36">#REF!</definedName>
    <definedName name="不不不" localSheetId="38">#REF!</definedName>
    <definedName name="不不不" localSheetId="37">#REF!</definedName>
    <definedName name="不不不" localSheetId="39">#REF!</definedName>
    <definedName name="不不不" localSheetId="40">#REF!</definedName>
    <definedName name="不不不" localSheetId="41">#REF!</definedName>
    <definedName name="不不不" localSheetId="8">#REF!</definedName>
    <definedName name="不不不">#REF!</definedName>
    <definedName name="大连" localSheetId="9">#REF!</definedName>
    <definedName name="大连" localSheetId="11">#REF!</definedName>
    <definedName name="大连" localSheetId="12">#REF!</definedName>
    <definedName name="大连" localSheetId="13">#REF!</definedName>
    <definedName name="大连" localSheetId="14">#REF!</definedName>
    <definedName name="大连" localSheetId="15">#REF!</definedName>
    <definedName name="大连" localSheetId="16">#REF!</definedName>
    <definedName name="大连" localSheetId="17">#REF!</definedName>
    <definedName name="大连" localSheetId="18">#REF!</definedName>
    <definedName name="大连" localSheetId="19">#REF!</definedName>
    <definedName name="大连" localSheetId="20">#REF!</definedName>
    <definedName name="大连" localSheetId="21">#REF!</definedName>
    <definedName name="大连" localSheetId="22">#REF!</definedName>
    <definedName name="大连" localSheetId="23">#REF!</definedName>
    <definedName name="大连" localSheetId="24">#REF!</definedName>
    <definedName name="大连" localSheetId="25">#REF!</definedName>
    <definedName name="大连" localSheetId="27">#REF!</definedName>
    <definedName name="大连" localSheetId="28">#REF!</definedName>
    <definedName name="大连" localSheetId="29">#REF!</definedName>
    <definedName name="大连" localSheetId="30">#REF!</definedName>
    <definedName name="大连" localSheetId="31">#REF!</definedName>
    <definedName name="大连" localSheetId="32">#REF!</definedName>
    <definedName name="大连" localSheetId="33">#REF!</definedName>
    <definedName name="大连" localSheetId="34">#REF!</definedName>
    <definedName name="大连" localSheetId="35">#REF!</definedName>
    <definedName name="大连" localSheetId="36">#REF!</definedName>
    <definedName name="大连" localSheetId="38">#REF!</definedName>
    <definedName name="大连" localSheetId="37">#REF!</definedName>
    <definedName name="大连" localSheetId="39">#REF!</definedName>
    <definedName name="大连" localSheetId="40">#REF!</definedName>
    <definedName name="大连" localSheetId="41">#REF!</definedName>
    <definedName name="大连" localSheetId="8">#REF!</definedName>
    <definedName name="大连">#REF!</definedName>
    <definedName name="第三批">#N/A</definedName>
    <definedName name="呃呃呃" localSheetId="9">#REF!</definedName>
    <definedName name="呃呃呃" localSheetId="11">#REF!</definedName>
    <definedName name="呃呃呃" localSheetId="12">#REF!</definedName>
    <definedName name="呃呃呃" localSheetId="13">#REF!</definedName>
    <definedName name="呃呃呃" localSheetId="14">#REF!</definedName>
    <definedName name="呃呃呃" localSheetId="15">#REF!</definedName>
    <definedName name="呃呃呃" localSheetId="16">#REF!</definedName>
    <definedName name="呃呃呃" localSheetId="17">#REF!</definedName>
    <definedName name="呃呃呃" localSheetId="18">#REF!</definedName>
    <definedName name="呃呃呃" localSheetId="19">#REF!</definedName>
    <definedName name="呃呃呃" localSheetId="20">#REF!</definedName>
    <definedName name="呃呃呃" localSheetId="21">#REF!</definedName>
    <definedName name="呃呃呃" localSheetId="22">#REF!</definedName>
    <definedName name="呃呃呃" localSheetId="23">#REF!</definedName>
    <definedName name="呃呃呃" localSheetId="24">#REF!</definedName>
    <definedName name="呃呃呃" localSheetId="25">#REF!</definedName>
    <definedName name="呃呃呃" localSheetId="27">#REF!</definedName>
    <definedName name="呃呃呃" localSheetId="28">#REF!</definedName>
    <definedName name="呃呃呃" localSheetId="29">#REF!</definedName>
    <definedName name="呃呃呃" localSheetId="30">#REF!</definedName>
    <definedName name="呃呃呃" localSheetId="31">#REF!</definedName>
    <definedName name="呃呃呃" localSheetId="32">#REF!</definedName>
    <definedName name="呃呃呃" localSheetId="33">#REF!</definedName>
    <definedName name="呃呃呃" localSheetId="34">#REF!</definedName>
    <definedName name="呃呃呃" localSheetId="35">#REF!</definedName>
    <definedName name="呃呃呃" localSheetId="36">#REF!</definedName>
    <definedName name="呃呃呃" localSheetId="38">#REF!</definedName>
    <definedName name="呃呃呃" localSheetId="37">#REF!</definedName>
    <definedName name="呃呃呃" localSheetId="39">#REF!</definedName>
    <definedName name="呃呃呃" localSheetId="40">#REF!</definedName>
    <definedName name="呃呃呃" localSheetId="41">#REF!</definedName>
    <definedName name="呃呃呃" localSheetId="8">#REF!</definedName>
    <definedName name="呃呃呃">#REF!</definedName>
    <definedName name="福建" localSheetId="9">#REF!</definedName>
    <definedName name="福建" localSheetId="11">#REF!</definedName>
    <definedName name="福建" localSheetId="12">#REF!</definedName>
    <definedName name="福建" localSheetId="13">#REF!</definedName>
    <definedName name="福建" localSheetId="14">#REF!</definedName>
    <definedName name="福建" localSheetId="15">#REF!</definedName>
    <definedName name="福建" localSheetId="16">#REF!</definedName>
    <definedName name="福建" localSheetId="17">#REF!</definedName>
    <definedName name="福建" localSheetId="18">#REF!</definedName>
    <definedName name="福建" localSheetId="19">#REF!</definedName>
    <definedName name="福建" localSheetId="20">#REF!</definedName>
    <definedName name="福建" localSheetId="21">#REF!</definedName>
    <definedName name="福建" localSheetId="22">#REF!</definedName>
    <definedName name="福建" localSheetId="23">#REF!</definedName>
    <definedName name="福建" localSheetId="24">#REF!</definedName>
    <definedName name="福建" localSheetId="25">#REF!</definedName>
    <definedName name="福建" localSheetId="27">#REF!</definedName>
    <definedName name="福建" localSheetId="28">#REF!</definedName>
    <definedName name="福建" localSheetId="29">#REF!</definedName>
    <definedName name="福建" localSheetId="30">#REF!</definedName>
    <definedName name="福建" localSheetId="31">#REF!</definedName>
    <definedName name="福建" localSheetId="32">#REF!</definedName>
    <definedName name="福建" localSheetId="33">#REF!</definedName>
    <definedName name="福建" localSheetId="34">#REF!</definedName>
    <definedName name="福建" localSheetId="35">#REF!</definedName>
    <definedName name="福建" localSheetId="36">#REF!</definedName>
    <definedName name="福建" localSheetId="38">#REF!</definedName>
    <definedName name="福建" localSheetId="37">#REF!</definedName>
    <definedName name="福建" localSheetId="39">#REF!</definedName>
    <definedName name="福建" localSheetId="40">#REF!</definedName>
    <definedName name="福建" localSheetId="41">#REF!</definedName>
    <definedName name="福建" localSheetId="8">#REF!</definedName>
    <definedName name="福建">#REF!</definedName>
    <definedName name="福建地区" localSheetId="9">#REF!</definedName>
    <definedName name="福建地区" localSheetId="11">#REF!</definedName>
    <definedName name="福建地区" localSheetId="12">#REF!</definedName>
    <definedName name="福建地区" localSheetId="13">#REF!</definedName>
    <definedName name="福建地区" localSheetId="14">#REF!</definedName>
    <definedName name="福建地区" localSheetId="15">#REF!</definedName>
    <definedName name="福建地区" localSheetId="16">#REF!</definedName>
    <definedName name="福建地区" localSheetId="17">#REF!</definedName>
    <definedName name="福建地区" localSheetId="18">#REF!</definedName>
    <definedName name="福建地区" localSheetId="19">#REF!</definedName>
    <definedName name="福建地区" localSheetId="20">#REF!</definedName>
    <definedName name="福建地区" localSheetId="21">#REF!</definedName>
    <definedName name="福建地区" localSheetId="22">#REF!</definedName>
    <definedName name="福建地区" localSheetId="23">#REF!</definedName>
    <definedName name="福建地区" localSheetId="24">#REF!</definedName>
    <definedName name="福建地区" localSheetId="25">#REF!</definedName>
    <definedName name="福建地区" localSheetId="27">#REF!</definedName>
    <definedName name="福建地区" localSheetId="28">#REF!</definedName>
    <definedName name="福建地区" localSheetId="29">#REF!</definedName>
    <definedName name="福建地区" localSheetId="30">#REF!</definedName>
    <definedName name="福建地区" localSheetId="31">#REF!</definedName>
    <definedName name="福建地区" localSheetId="32">#REF!</definedName>
    <definedName name="福建地区" localSheetId="33">#REF!</definedName>
    <definedName name="福建地区" localSheetId="34">#REF!</definedName>
    <definedName name="福建地区" localSheetId="35">#REF!</definedName>
    <definedName name="福建地区" localSheetId="36">#REF!</definedName>
    <definedName name="福建地区" localSheetId="38">#REF!</definedName>
    <definedName name="福建地区" localSheetId="37">#REF!</definedName>
    <definedName name="福建地区" localSheetId="39">#REF!</definedName>
    <definedName name="福建地区" localSheetId="40">#REF!</definedName>
    <definedName name="福建地区" localSheetId="41">#REF!</definedName>
    <definedName name="福建地区" localSheetId="8">#REF!</definedName>
    <definedName name="福建地区">#REF!</definedName>
    <definedName name="附表" localSheetId="9">#REF!</definedName>
    <definedName name="附表" localSheetId="11">#REF!</definedName>
    <definedName name="附表" localSheetId="12">#REF!</definedName>
    <definedName name="附表" localSheetId="13">#REF!</definedName>
    <definedName name="附表" localSheetId="14">#REF!</definedName>
    <definedName name="附表" localSheetId="15">#REF!</definedName>
    <definedName name="附表" localSheetId="16">#REF!</definedName>
    <definedName name="附表" localSheetId="17">#REF!</definedName>
    <definedName name="附表" localSheetId="18">#REF!</definedName>
    <definedName name="附表" localSheetId="19">#REF!</definedName>
    <definedName name="附表" localSheetId="20">#REF!</definedName>
    <definedName name="附表" localSheetId="21">#REF!</definedName>
    <definedName name="附表" localSheetId="22">#REF!</definedName>
    <definedName name="附表" localSheetId="23">#REF!</definedName>
    <definedName name="附表" localSheetId="24">#REF!</definedName>
    <definedName name="附表" localSheetId="25">#REF!</definedName>
    <definedName name="附表" localSheetId="27">#REF!</definedName>
    <definedName name="附表" localSheetId="28">#REF!</definedName>
    <definedName name="附表" localSheetId="29">#REF!</definedName>
    <definedName name="附表" localSheetId="30">#REF!</definedName>
    <definedName name="附表" localSheetId="31">#REF!</definedName>
    <definedName name="附表" localSheetId="32">#REF!</definedName>
    <definedName name="附表" localSheetId="33">#REF!</definedName>
    <definedName name="附表" localSheetId="34">#REF!</definedName>
    <definedName name="附表" localSheetId="35">#REF!</definedName>
    <definedName name="附表" localSheetId="36">#REF!</definedName>
    <definedName name="附表" localSheetId="38">#REF!</definedName>
    <definedName name="附表" localSheetId="37">#REF!</definedName>
    <definedName name="附表" localSheetId="39">#REF!</definedName>
    <definedName name="附表" localSheetId="40">#REF!</definedName>
    <definedName name="附表" localSheetId="41">#REF!</definedName>
    <definedName name="附表" localSheetId="8">#REF!</definedName>
    <definedName name="附表">#REF!</definedName>
    <definedName name="广东" localSheetId="9">#REF!</definedName>
    <definedName name="广东" localSheetId="11">#REF!</definedName>
    <definedName name="广东" localSheetId="12">#REF!</definedName>
    <definedName name="广东" localSheetId="13">#REF!</definedName>
    <definedName name="广东" localSheetId="14">#REF!</definedName>
    <definedName name="广东" localSheetId="15">#REF!</definedName>
    <definedName name="广东" localSheetId="16">#REF!</definedName>
    <definedName name="广东" localSheetId="17">#REF!</definedName>
    <definedName name="广东" localSheetId="18">#REF!</definedName>
    <definedName name="广东" localSheetId="19">#REF!</definedName>
    <definedName name="广东" localSheetId="20">#REF!</definedName>
    <definedName name="广东" localSheetId="21">#REF!</definedName>
    <definedName name="广东" localSheetId="22">#REF!</definedName>
    <definedName name="广东" localSheetId="23">#REF!</definedName>
    <definedName name="广东" localSheetId="24">#REF!</definedName>
    <definedName name="广东" localSheetId="25">#REF!</definedName>
    <definedName name="广东" localSheetId="27">#REF!</definedName>
    <definedName name="广东" localSheetId="28">#REF!</definedName>
    <definedName name="广东" localSheetId="29">#REF!</definedName>
    <definedName name="广东" localSheetId="30">#REF!</definedName>
    <definedName name="广东" localSheetId="31">#REF!</definedName>
    <definedName name="广东" localSheetId="32">#REF!</definedName>
    <definedName name="广东" localSheetId="33">#REF!</definedName>
    <definedName name="广东" localSheetId="34">#REF!</definedName>
    <definedName name="广东" localSheetId="35">#REF!</definedName>
    <definedName name="广东" localSheetId="36">#REF!</definedName>
    <definedName name="广东" localSheetId="38">#REF!</definedName>
    <definedName name="广东" localSheetId="37">#REF!</definedName>
    <definedName name="广东" localSheetId="39">#REF!</definedName>
    <definedName name="广东" localSheetId="40">#REF!</definedName>
    <definedName name="广东" localSheetId="41">#REF!</definedName>
    <definedName name="广东" localSheetId="8">#REF!</definedName>
    <definedName name="广东">#REF!</definedName>
    <definedName name="广东地区" localSheetId="9">#REF!</definedName>
    <definedName name="广东地区" localSheetId="11">#REF!</definedName>
    <definedName name="广东地区" localSheetId="12">#REF!</definedName>
    <definedName name="广东地区" localSheetId="13">#REF!</definedName>
    <definedName name="广东地区" localSheetId="14">#REF!</definedName>
    <definedName name="广东地区" localSheetId="15">#REF!</definedName>
    <definedName name="广东地区" localSheetId="16">#REF!</definedName>
    <definedName name="广东地区" localSheetId="17">#REF!</definedName>
    <definedName name="广东地区" localSheetId="18">#REF!</definedName>
    <definedName name="广东地区" localSheetId="19">#REF!</definedName>
    <definedName name="广东地区" localSheetId="20">#REF!</definedName>
    <definedName name="广东地区" localSheetId="21">#REF!</definedName>
    <definedName name="广东地区" localSheetId="22">#REF!</definedName>
    <definedName name="广东地区" localSheetId="23">#REF!</definedName>
    <definedName name="广东地区" localSheetId="24">#REF!</definedName>
    <definedName name="广东地区" localSheetId="25">#REF!</definedName>
    <definedName name="广东地区" localSheetId="27">#REF!</definedName>
    <definedName name="广东地区" localSheetId="28">#REF!</definedName>
    <definedName name="广东地区" localSheetId="29">#REF!</definedName>
    <definedName name="广东地区" localSheetId="30">#REF!</definedName>
    <definedName name="广东地区" localSheetId="31">#REF!</definedName>
    <definedName name="广东地区" localSheetId="32">#REF!</definedName>
    <definedName name="广东地区" localSheetId="33">#REF!</definedName>
    <definedName name="广东地区" localSheetId="34">#REF!</definedName>
    <definedName name="广东地区" localSheetId="35">#REF!</definedName>
    <definedName name="广东地区" localSheetId="36">#REF!</definedName>
    <definedName name="广东地区" localSheetId="38">#REF!</definedName>
    <definedName name="广东地区" localSheetId="37">#REF!</definedName>
    <definedName name="广东地区" localSheetId="39">#REF!</definedName>
    <definedName name="广东地区" localSheetId="40">#REF!</definedName>
    <definedName name="广东地区" localSheetId="41">#REF!</definedName>
    <definedName name="广东地区" localSheetId="8">#REF!</definedName>
    <definedName name="广东地区">#REF!</definedName>
    <definedName name="广西" localSheetId="9">#REF!</definedName>
    <definedName name="广西" localSheetId="11">#REF!</definedName>
    <definedName name="广西" localSheetId="12">#REF!</definedName>
    <definedName name="广西" localSheetId="13">#REF!</definedName>
    <definedName name="广西" localSheetId="14">#REF!</definedName>
    <definedName name="广西" localSheetId="15">#REF!</definedName>
    <definedName name="广西" localSheetId="16">#REF!</definedName>
    <definedName name="广西" localSheetId="17">#REF!</definedName>
    <definedName name="广西" localSheetId="18">#REF!</definedName>
    <definedName name="广西" localSheetId="19">#REF!</definedName>
    <definedName name="广西" localSheetId="20">#REF!</definedName>
    <definedName name="广西" localSheetId="21">#REF!</definedName>
    <definedName name="广西" localSheetId="22">#REF!</definedName>
    <definedName name="广西" localSheetId="23">#REF!</definedName>
    <definedName name="广西" localSheetId="24">#REF!</definedName>
    <definedName name="广西" localSheetId="25">#REF!</definedName>
    <definedName name="广西" localSheetId="27">#REF!</definedName>
    <definedName name="广西" localSheetId="28">#REF!</definedName>
    <definedName name="广西" localSheetId="29">#REF!</definedName>
    <definedName name="广西" localSheetId="30">#REF!</definedName>
    <definedName name="广西" localSheetId="31">#REF!</definedName>
    <definedName name="广西" localSheetId="32">#REF!</definedName>
    <definedName name="广西" localSheetId="33">#REF!</definedName>
    <definedName name="广西" localSheetId="34">#REF!</definedName>
    <definedName name="广西" localSheetId="35">#REF!</definedName>
    <definedName name="广西" localSheetId="36">#REF!</definedName>
    <definedName name="广西" localSheetId="38">#REF!</definedName>
    <definedName name="广西" localSheetId="37">#REF!</definedName>
    <definedName name="广西" localSheetId="39">#REF!</definedName>
    <definedName name="广西" localSheetId="40">#REF!</definedName>
    <definedName name="广西" localSheetId="41">#REF!</definedName>
    <definedName name="广西" localSheetId="8">#REF!</definedName>
    <definedName name="广西">#REF!</definedName>
    <definedName name="贵州" localSheetId="9">#REF!</definedName>
    <definedName name="贵州" localSheetId="11">#REF!</definedName>
    <definedName name="贵州" localSheetId="12">#REF!</definedName>
    <definedName name="贵州" localSheetId="13">#REF!</definedName>
    <definedName name="贵州" localSheetId="14">#REF!</definedName>
    <definedName name="贵州" localSheetId="15">#REF!</definedName>
    <definedName name="贵州" localSheetId="16">#REF!</definedName>
    <definedName name="贵州" localSheetId="17">#REF!</definedName>
    <definedName name="贵州" localSheetId="18">#REF!</definedName>
    <definedName name="贵州" localSheetId="19">#REF!</definedName>
    <definedName name="贵州" localSheetId="20">#REF!</definedName>
    <definedName name="贵州" localSheetId="21">#REF!</definedName>
    <definedName name="贵州" localSheetId="22">#REF!</definedName>
    <definedName name="贵州" localSheetId="23">#REF!</definedName>
    <definedName name="贵州" localSheetId="24">#REF!</definedName>
    <definedName name="贵州" localSheetId="25">#REF!</definedName>
    <definedName name="贵州" localSheetId="27">#REF!</definedName>
    <definedName name="贵州" localSheetId="28">#REF!</definedName>
    <definedName name="贵州" localSheetId="29">#REF!</definedName>
    <definedName name="贵州" localSheetId="30">#REF!</definedName>
    <definedName name="贵州" localSheetId="31">#REF!</definedName>
    <definedName name="贵州" localSheetId="32">#REF!</definedName>
    <definedName name="贵州" localSheetId="33">#REF!</definedName>
    <definedName name="贵州" localSheetId="34">#REF!</definedName>
    <definedName name="贵州" localSheetId="35">#REF!</definedName>
    <definedName name="贵州" localSheetId="36">#REF!</definedName>
    <definedName name="贵州" localSheetId="38">#REF!</definedName>
    <definedName name="贵州" localSheetId="37">#REF!</definedName>
    <definedName name="贵州" localSheetId="39">#REF!</definedName>
    <definedName name="贵州" localSheetId="40">#REF!</definedName>
    <definedName name="贵州" localSheetId="41">#REF!</definedName>
    <definedName name="贵州" localSheetId="8">#REF!</definedName>
    <definedName name="贵州">#REF!</definedName>
    <definedName name="哈哈哈哈" localSheetId="9">#REF!</definedName>
    <definedName name="哈哈哈哈" localSheetId="11">#REF!</definedName>
    <definedName name="哈哈哈哈" localSheetId="12">#REF!</definedName>
    <definedName name="哈哈哈哈" localSheetId="13">#REF!</definedName>
    <definedName name="哈哈哈哈" localSheetId="14">#REF!</definedName>
    <definedName name="哈哈哈哈" localSheetId="15">#REF!</definedName>
    <definedName name="哈哈哈哈" localSheetId="16">#REF!</definedName>
    <definedName name="哈哈哈哈" localSheetId="17">#REF!</definedName>
    <definedName name="哈哈哈哈" localSheetId="18">#REF!</definedName>
    <definedName name="哈哈哈哈" localSheetId="19">#REF!</definedName>
    <definedName name="哈哈哈哈" localSheetId="20">#REF!</definedName>
    <definedName name="哈哈哈哈" localSheetId="21">#REF!</definedName>
    <definedName name="哈哈哈哈" localSheetId="22">#REF!</definedName>
    <definedName name="哈哈哈哈" localSheetId="23">#REF!</definedName>
    <definedName name="哈哈哈哈" localSheetId="24">#REF!</definedName>
    <definedName name="哈哈哈哈" localSheetId="25">#REF!</definedName>
    <definedName name="哈哈哈哈" localSheetId="27">#REF!</definedName>
    <definedName name="哈哈哈哈" localSheetId="28">#REF!</definedName>
    <definedName name="哈哈哈哈" localSheetId="29">#REF!</definedName>
    <definedName name="哈哈哈哈" localSheetId="30">#REF!</definedName>
    <definedName name="哈哈哈哈" localSheetId="31">#REF!</definedName>
    <definedName name="哈哈哈哈" localSheetId="32">#REF!</definedName>
    <definedName name="哈哈哈哈" localSheetId="33">#REF!</definedName>
    <definedName name="哈哈哈哈" localSheetId="34">#REF!</definedName>
    <definedName name="哈哈哈哈" localSheetId="35">#REF!</definedName>
    <definedName name="哈哈哈哈" localSheetId="36">#REF!</definedName>
    <definedName name="哈哈哈哈" localSheetId="38">#REF!</definedName>
    <definedName name="哈哈哈哈" localSheetId="37">#REF!</definedName>
    <definedName name="哈哈哈哈" localSheetId="39">#REF!</definedName>
    <definedName name="哈哈哈哈" localSheetId="40">#REF!</definedName>
    <definedName name="哈哈哈哈" localSheetId="41">#REF!</definedName>
    <definedName name="哈哈哈哈" localSheetId="8">#REF!</definedName>
    <definedName name="哈哈哈哈">#REF!</definedName>
    <definedName name="海南" localSheetId="9">#REF!</definedName>
    <definedName name="海南" localSheetId="11">#REF!</definedName>
    <definedName name="海南" localSheetId="12">#REF!</definedName>
    <definedName name="海南" localSheetId="13">#REF!</definedName>
    <definedName name="海南" localSheetId="14">#REF!</definedName>
    <definedName name="海南" localSheetId="15">#REF!</definedName>
    <definedName name="海南" localSheetId="16">#REF!</definedName>
    <definedName name="海南" localSheetId="17">#REF!</definedName>
    <definedName name="海南" localSheetId="18">#REF!</definedName>
    <definedName name="海南" localSheetId="19">#REF!</definedName>
    <definedName name="海南" localSheetId="20">#REF!</definedName>
    <definedName name="海南" localSheetId="21">#REF!</definedName>
    <definedName name="海南" localSheetId="22">#REF!</definedName>
    <definedName name="海南" localSheetId="23">#REF!</definedName>
    <definedName name="海南" localSheetId="24">#REF!</definedName>
    <definedName name="海南" localSheetId="25">#REF!</definedName>
    <definedName name="海南" localSheetId="27">#REF!</definedName>
    <definedName name="海南" localSheetId="28">#REF!</definedName>
    <definedName name="海南" localSheetId="29">#REF!</definedName>
    <definedName name="海南" localSheetId="30">#REF!</definedName>
    <definedName name="海南" localSheetId="31">#REF!</definedName>
    <definedName name="海南" localSheetId="32">#REF!</definedName>
    <definedName name="海南" localSheetId="33">#REF!</definedName>
    <definedName name="海南" localSheetId="34">#REF!</definedName>
    <definedName name="海南" localSheetId="35">#REF!</definedName>
    <definedName name="海南" localSheetId="36">#REF!</definedName>
    <definedName name="海南" localSheetId="38">#REF!</definedName>
    <definedName name="海南" localSheetId="37">#REF!</definedName>
    <definedName name="海南" localSheetId="39">#REF!</definedName>
    <definedName name="海南" localSheetId="40">#REF!</definedName>
    <definedName name="海南" localSheetId="41">#REF!</definedName>
    <definedName name="海南" localSheetId="8">#REF!</definedName>
    <definedName name="海南">#REF!</definedName>
    <definedName name="河北" localSheetId="9">#REF!</definedName>
    <definedName name="河北" localSheetId="11">#REF!</definedName>
    <definedName name="河北" localSheetId="12">#REF!</definedName>
    <definedName name="河北" localSheetId="13">#REF!</definedName>
    <definedName name="河北" localSheetId="14">#REF!</definedName>
    <definedName name="河北" localSheetId="15">#REF!</definedName>
    <definedName name="河北" localSheetId="16">#REF!</definedName>
    <definedName name="河北" localSheetId="17">#REF!</definedName>
    <definedName name="河北" localSheetId="18">#REF!</definedName>
    <definedName name="河北" localSheetId="19">#REF!</definedName>
    <definedName name="河北" localSheetId="20">#REF!</definedName>
    <definedName name="河北" localSheetId="21">#REF!</definedName>
    <definedName name="河北" localSheetId="22">#REF!</definedName>
    <definedName name="河北" localSheetId="23">#REF!</definedName>
    <definedName name="河北" localSheetId="24">#REF!</definedName>
    <definedName name="河北" localSheetId="25">#REF!</definedName>
    <definedName name="河北" localSheetId="27">#REF!</definedName>
    <definedName name="河北" localSheetId="28">#REF!</definedName>
    <definedName name="河北" localSheetId="29">#REF!</definedName>
    <definedName name="河北" localSheetId="30">#REF!</definedName>
    <definedName name="河北" localSheetId="31">#REF!</definedName>
    <definedName name="河北" localSheetId="32">#REF!</definedName>
    <definedName name="河北" localSheetId="33">#REF!</definedName>
    <definedName name="河北" localSheetId="34">#REF!</definedName>
    <definedName name="河北" localSheetId="35">#REF!</definedName>
    <definedName name="河北" localSheetId="36">#REF!</definedName>
    <definedName name="河北" localSheetId="38">#REF!</definedName>
    <definedName name="河北" localSheetId="37">#REF!</definedName>
    <definedName name="河北" localSheetId="39">#REF!</definedName>
    <definedName name="河北" localSheetId="40">#REF!</definedName>
    <definedName name="河北" localSheetId="41">#REF!</definedName>
    <definedName name="河北" localSheetId="8">#REF!</definedName>
    <definedName name="河北">#REF!</definedName>
    <definedName name="河南" localSheetId="9">#REF!</definedName>
    <definedName name="河南" localSheetId="11">#REF!</definedName>
    <definedName name="河南" localSheetId="12">#REF!</definedName>
    <definedName name="河南" localSheetId="13">#REF!</definedName>
    <definedName name="河南" localSheetId="14">#REF!</definedName>
    <definedName name="河南" localSheetId="15">#REF!</definedName>
    <definedName name="河南" localSheetId="16">#REF!</definedName>
    <definedName name="河南" localSheetId="17">#REF!</definedName>
    <definedName name="河南" localSheetId="18">#REF!</definedName>
    <definedName name="河南" localSheetId="19">#REF!</definedName>
    <definedName name="河南" localSheetId="20">#REF!</definedName>
    <definedName name="河南" localSheetId="21">#REF!</definedName>
    <definedName name="河南" localSheetId="22">#REF!</definedName>
    <definedName name="河南" localSheetId="23">#REF!</definedName>
    <definedName name="河南" localSheetId="24">#REF!</definedName>
    <definedName name="河南" localSheetId="25">#REF!</definedName>
    <definedName name="河南" localSheetId="27">#REF!</definedName>
    <definedName name="河南" localSheetId="28">#REF!</definedName>
    <definedName name="河南" localSheetId="29">#REF!</definedName>
    <definedName name="河南" localSheetId="30">#REF!</definedName>
    <definedName name="河南" localSheetId="31">#REF!</definedName>
    <definedName name="河南" localSheetId="32">#REF!</definedName>
    <definedName name="河南" localSheetId="33">#REF!</definedName>
    <definedName name="河南" localSheetId="34">#REF!</definedName>
    <definedName name="河南" localSheetId="35">#REF!</definedName>
    <definedName name="河南" localSheetId="36">#REF!</definedName>
    <definedName name="河南" localSheetId="38">#REF!</definedName>
    <definedName name="河南" localSheetId="37">#REF!</definedName>
    <definedName name="河南" localSheetId="39">#REF!</definedName>
    <definedName name="河南" localSheetId="40">#REF!</definedName>
    <definedName name="河南" localSheetId="41">#REF!</definedName>
    <definedName name="河南" localSheetId="8">#REF!</definedName>
    <definedName name="河南">#REF!</definedName>
    <definedName name="黑龙江" localSheetId="9">#REF!</definedName>
    <definedName name="黑龙江" localSheetId="11">#REF!</definedName>
    <definedName name="黑龙江" localSheetId="12">#REF!</definedName>
    <definedName name="黑龙江" localSheetId="13">#REF!</definedName>
    <definedName name="黑龙江" localSheetId="14">#REF!</definedName>
    <definedName name="黑龙江" localSheetId="15">#REF!</definedName>
    <definedName name="黑龙江" localSheetId="16">#REF!</definedName>
    <definedName name="黑龙江" localSheetId="17">#REF!</definedName>
    <definedName name="黑龙江" localSheetId="18">#REF!</definedName>
    <definedName name="黑龙江" localSheetId="19">#REF!</definedName>
    <definedName name="黑龙江" localSheetId="20">#REF!</definedName>
    <definedName name="黑龙江" localSheetId="21">#REF!</definedName>
    <definedName name="黑龙江" localSheetId="22">#REF!</definedName>
    <definedName name="黑龙江" localSheetId="23">#REF!</definedName>
    <definedName name="黑龙江" localSheetId="24">#REF!</definedName>
    <definedName name="黑龙江" localSheetId="25">#REF!</definedName>
    <definedName name="黑龙江" localSheetId="27">#REF!</definedName>
    <definedName name="黑龙江" localSheetId="28">#REF!</definedName>
    <definedName name="黑龙江" localSheetId="29">#REF!</definedName>
    <definedName name="黑龙江" localSheetId="30">#REF!</definedName>
    <definedName name="黑龙江" localSheetId="31">#REF!</definedName>
    <definedName name="黑龙江" localSheetId="32">#REF!</definedName>
    <definedName name="黑龙江" localSheetId="33">#REF!</definedName>
    <definedName name="黑龙江" localSheetId="34">#REF!</definedName>
    <definedName name="黑龙江" localSheetId="35">#REF!</definedName>
    <definedName name="黑龙江" localSheetId="36">#REF!</definedName>
    <definedName name="黑龙江" localSheetId="38">#REF!</definedName>
    <definedName name="黑龙江" localSheetId="37">#REF!</definedName>
    <definedName name="黑龙江" localSheetId="39">#REF!</definedName>
    <definedName name="黑龙江" localSheetId="40">#REF!</definedName>
    <definedName name="黑龙江" localSheetId="41">#REF!</definedName>
    <definedName name="黑龙江" localSheetId="8">#REF!</definedName>
    <definedName name="黑龙江">#REF!</definedName>
    <definedName name="湖北" localSheetId="9">#REF!</definedName>
    <definedName name="湖北" localSheetId="11">#REF!</definedName>
    <definedName name="湖北" localSheetId="12">#REF!</definedName>
    <definedName name="湖北" localSheetId="13">#REF!</definedName>
    <definedName name="湖北" localSheetId="14">#REF!</definedName>
    <definedName name="湖北" localSheetId="15">#REF!</definedName>
    <definedName name="湖北" localSheetId="16">#REF!</definedName>
    <definedName name="湖北" localSheetId="17">#REF!</definedName>
    <definedName name="湖北" localSheetId="18">#REF!</definedName>
    <definedName name="湖北" localSheetId="19">#REF!</definedName>
    <definedName name="湖北" localSheetId="20">#REF!</definedName>
    <definedName name="湖北" localSheetId="21">#REF!</definedName>
    <definedName name="湖北" localSheetId="22">#REF!</definedName>
    <definedName name="湖北" localSheetId="23">#REF!</definedName>
    <definedName name="湖北" localSheetId="24">#REF!</definedName>
    <definedName name="湖北" localSheetId="25">#REF!</definedName>
    <definedName name="湖北" localSheetId="27">#REF!</definedName>
    <definedName name="湖北" localSheetId="28">#REF!</definedName>
    <definedName name="湖北" localSheetId="29">#REF!</definedName>
    <definedName name="湖北" localSheetId="30">#REF!</definedName>
    <definedName name="湖北" localSheetId="31">#REF!</definedName>
    <definedName name="湖北" localSheetId="32">#REF!</definedName>
    <definedName name="湖北" localSheetId="33">#REF!</definedName>
    <definedName name="湖北" localSheetId="34">#REF!</definedName>
    <definedName name="湖北" localSheetId="35">#REF!</definedName>
    <definedName name="湖北" localSheetId="36">#REF!</definedName>
    <definedName name="湖北" localSheetId="38">#REF!</definedName>
    <definedName name="湖北" localSheetId="37">#REF!</definedName>
    <definedName name="湖北" localSheetId="39">#REF!</definedName>
    <definedName name="湖北" localSheetId="40">#REF!</definedName>
    <definedName name="湖北" localSheetId="41">#REF!</definedName>
    <definedName name="湖北" localSheetId="8">#REF!</definedName>
    <definedName name="湖北">#REF!</definedName>
    <definedName name="湖南" localSheetId="9">#REF!</definedName>
    <definedName name="湖南" localSheetId="11">#REF!</definedName>
    <definedName name="湖南" localSheetId="12">#REF!</definedName>
    <definedName name="湖南" localSheetId="13">#REF!</definedName>
    <definedName name="湖南" localSheetId="14">#REF!</definedName>
    <definedName name="湖南" localSheetId="15">#REF!</definedName>
    <definedName name="湖南" localSheetId="16">#REF!</definedName>
    <definedName name="湖南" localSheetId="17">#REF!</definedName>
    <definedName name="湖南" localSheetId="18">#REF!</definedName>
    <definedName name="湖南" localSheetId="19">#REF!</definedName>
    <definedName name="湖南" localSheetId="20">#REF!</definedName>
    <definedName name="湖南" localSheetId="21">#REF!</definedName>
    <definedName name="湖南" localSheetId="22">#REF!</definedName>
    <definedName name="湖南" localSheetId="23">#REF!</definedName>
    <definedName name="湖南" localSheetId="24">#REF!</definedName>
    <definedName name="湖南" localSheetId="25">#REF!</definedName>
    <definedName name="湖南" localSheetId="27">#REF!</definedName>
    <definedName name="湖南" localSheetId="28">#REF!</definedName>
    <definedName name="湖南" localSheetId="29">#REF!</definedName>
    <definedName name="湖南" localSheetId="30">#REF!</definedName>
    <definedName name="湖南" localSheetId="31">#REF!</definedName>
    <definedName name="湖南" localSheetId="32">#REF!</definedName>
    <definedName name="湖南" localSheetId="33">#REF!</definedName>
    <definedName name="湖南" localSheetId="34">#REF!</definedName>
    <definedName name="湖南" localSheetId="35">#REF!</definedName>
    <definedName name="湖南" localSheetId="36">#REF!</definedName>
    <definedName name="湖南" localSheetId="38">#REF!</definedName>
    <definedName name="湖南" localSheetId="37">#REF!</definedName>
    <definedName name="湖南" localSheetId="39">#REF!</definedName>
    <definedName name="湖南" localSheetId="40">#REF!</definedName>
    <definedName name="湖南" localSheetId="41">#REF!</definedName>
    <definedName name="湖南" localSheetId="8">#REF!</definedName>
    <definedName name="湖南">#REF!</definedName>
    <definedName name="汇率" localSheetId="9">#REF!</definedName>
    <definedName name="汇率" localSheetId="11">#REF!</definedName>
    <definedName name="汇率" localSheetId="12">#REF!</definedName>
    <definedName name="汇率" localSheetId="13">#REF!</definedName>
    <definedName name="汇率" localSheetId="14">#REF!</definedName>
    <definedName name="汇率" localSheetId="15">#REF!</definedName>
    <definedName name="汇率" localSheetId="16">#REF!</definedName>
    <definedName name="汇率" localSheetId="17">#REF!</definedName>
    <definedName name="汇率" localSheetId="18">#REF!</definedName>
    <definedName name="汇率" localSheetId="19">#REF!</definedName>
    <definedName name="汇率" localSheetId="20">#REF!</definedName>
    <definedName name="汇率" localSheetId="21">#REF!</definedName>
    <definedName name="汇率" localSheetId="22">#REF!</definedName>
    <definedName name="汇率" localSheetId="23">#REF!</definedName>
    <definedName name="汇率" localSheetId="24">#REF!</definedName>
    <definedName name="汇率" localSheetId="25">#REF!</definedName>
    <definedName name="汇率" localSheetId="27">#REF!</definedName>
    <definedName name="汇率" localSheetId="28">#REF!</definedName>
    <definedName name="汇率" localSheetId="29">#REF!</definedName>
    <definedName name="汇率" localSheetId="30">#REF!</definedName>
    <definedName name="汇率" localSheetId="31">#REF!</definedName>
    <definedName name="汇率" localSheetId="32">#REF!</definedName>
    <definedName name="汇率" localSheetId="33">#REF!</definedName>
    <definedName name="汇率" localSheetId="34">#REF!</definedName>
    <definedName name="汇率" localSheetId="35">#REF!</definedName>
    <definedName name="汇率" localSheetId="36">#REF!</definedName>
    <definedName name="汇率" localSheetId="38">#REF!</definedName>
    <definedName name="汇率" localSheetId="37">#REF!</definedName>
    <definedName name="汇率" localSheetId="39">#REF!</definedName>
    <definedName name="汇率" localSheetId="40">#REF!</definedName>
    <definedName name="汇率" localSheetId="41">#REF!</definedName>
    <definedName name="汇率" localSheetId="8">#REF!</definedName>
    <definedName name="汇率">#REF!</definedName>
    <definedName name="吉林" localSheetId="9">#REF!</definedName>
    <definedName name="吉林" localSheetId="11">#REF!</definedName>
    <definedName name="吉林" localSheetId="12">#REF!</definedName>
    <definedName name="吉林" localSheetId="13">#REF!</definedName>
    <definedName name="吉林" localSheetId="14">#REF!</definedName>
    <definedName name="吉林" localSheetId="15">#REF!</definedName>
    <definedName name="吉林" localSheetId="16">#REF!</definedName>
    <definedName name="吉林" localSheetId="17">#REF!</definedName>
    <definedName name="吉林" localSheetId="18">#REF!</definedName>
    <definedName name="吉林" localSheetId="19">#REF!</definedName>
    <definedName name="吉林" localSheetId="20">#REF!</definedName>
    <definedName name="吉林" localSheetId="21">#REF!</definedName>
    <definedName name="吉林" localSheetId="22">#REF!</definedName>
    <definedName name="吉林" localSheetId="23">#REF!</definedName>
    <definedName name="吉林" localSheetId="24">#REF!</definedName>
    <definedName name="吉林" localSheetId="25">#REF!</definedName>
    <definedName name="吉林" localSheetId="27">#REF!</definedName>
    <definedName name="吉林" localSheetId="28">#REF!</definedName>
    <definedName name="吉林" localSheetId="29">#REF!</definedName>
    <definedName name="吉林" localSheetId="30">#REF!</definedName>
    <definedName name="吉林" localSheetId="31">#REF!</definedName>
    <definedName name="吉林" localSheetId="32">#REF!</definedName>
    <definedName name="吉林" localSheetId="33">#REF!</definedName>
    <definedName name="吉林" localSheetId="34">#REF!</definedName>
    <definedName name="吉林" localSheetId="35">#REF!</definedName>
    <definedName name="吉林" localSheetId="36">#REF!</definedName>
    <definedName name="吉林" localSheetId="38">#REF!</definedName>
    <definedName name="吉林" localSheetId="37">#REF!</definedName>
    <definedName name="吉林" localSheetId="39">#REF!</definedName>
    <definedName name="吉林" localSheetId="40">#REF!</definedName>
    <definedName name="吉林" localSheetId="41">#REF!</definedName>
    <definedName name="吉林" localSheetId="8">#REF!</definedName>
    <definedName name="吉林">#REF!</definedName>
    <definedName name="江苏" localSheetId="9">#REF!</definedName>
    <definedName name="江苏" localSheetId="11">#REF!</definedName>
    <definedName name="江苏" localSheetId="12">#REF!</definedName>
    <definedName name="江苏" localSheetId="13">#REF!</definedName>
    <definedName name="江苏" localSheetId="14">#REF!</definedName>
    <definedName name="江苏" localSheetId="15">#REF!</definedName>
    <definedName name="江苏" localSheetId="16">#REF!</definedName>
    <definedName name="江苏" localSheetId="17">#REF!</definedName>
    <definedName name="江苏" localSheetId="18">#REF!</definedName>
    <definedName name="江苏" localSheetId="19">#REF!</definedName>
    <definedName name="江苏" localSheetId="20">#REF!</definedName>
    <definedName name="江苏" localSheetId="21">#REF!</definedName>
    <definedName name="江苏" localSheetId="22">#REF!</definedName>
    <definedName name="江苏" localSheetId="23">#REF!</definedName>
    <definedName name="江苏" localSheetId="24">#REF!</definedName>
    <definedName name="江苏" localSheetId="25">#REF!</definedName>
    <definedName name="江苏" localSheetId="27">#REF!</definedName>
    <definedName name="江苏" localSheetId="28">#REF!</definedName>
    <definedName name="江苏" localSheetId="29">#REF!</definedName>
    <definedName name="江苏" localSheetId="30">#REF!</definedName>
    <definedName name="江苏" localSheetId="31">#REF!</definedName>
    <definedName name="江苏" localSheetId="32">#REF!</definedName>
    <definedName name="江苏" localSheetId="33">#REF!</definedName>
    <definedName name="江苏" localSheetId="34">#REF!</definedName>
    <definedName name="江苏" localSheetId="35">#REF!</definedName>
    <definedName name="江苏" localSheetId="36">#REF!</definedName>
    <definedName name="江苏" localSheetId="38">#REF!</definedName>
    <definedName name="江苏" localSheetId="37">#REF!</definedName>
    <definedName name="江苏" localSheetId="39">#REF!</definedName>
    <definedName name="江苏" localSheetId="40">#REF!</definedName>
    <definedName name="江苏" localSheetId="41">#REF!</definedName>
    <definedName name="江苏" localSheetId="8">#REF!</definedName>
    <definedName name="江苏">#REF!</definedName>
    <definedName name="江西" localSheetId="9">#REF!</definedName>
    <definedName name="江西" localSheetId="11">#REF!</definedName>
    <definedName name="江西" localSheetId="12">#REF!</definedName>
    <definedName name="江西" localSheetId="13">#REF!</definedName>
    <definedName name="江西" localSheetId="14">#REF!</definedName>
    <definedName name="江西" localSheetId="15">#REF!</definedName>
    <definedName name="江西" localSheetId="16">#REF!</definedName>
    <definedName name="江西" localSheetId="17">#REF!</definedName>
    <definedName name="江西" localSheetId="18">#REF!</definedName>
    <definedName name="江西" localSheetId="19">#REF!</definedName>
    <definedName name="江西" localSheetId="20">#REF!</definedName>
    <definedName name="江西" localSheetId="21">#REF!</definedName>
    <definedName name="江西" localSheetId="22">#REF!</definedName>
    <definedName name="江西" localSheetId="23">#REF!</definedName>
    <definedName name="江西" localSheetId="24">#REF!</definedName>
    <definedName name="江西" localSheetId="25">#REF!</definedName>
    <definedName name="江西" localSheetId="27">#REF!</definedName>
    <definedName name="江西" localSheetId="28">#REF!</definedName>
    <definedName name="江西" localSheetId="29">#REF!</definedName>
    <definedName name="江西" localSheetId="30">#REF!</definedName>
    <definedName name="江西" localSheetId="31">#REF!</definedName>
    <definedName name="江西" localSheetId="32">#REF!</definedName>
    <definedName name="江西" localSheetId="33">#REF!</definedName>
    <definedName name="江西" localSheetId="34">#REF!</definedName>
    <definedName name="江西" localSheetId="35">#REF!</definedName>
    <definedName name="江西" localSheetId="36">#REF!</definedName>
    <definedName name="江西" localSheetId="38">#REF!</definedName>
    <definedName name="江西" localSheetId="37">#REF!</definedName>
    <definedName name="江西" localSheetId="39">#REF!</definedName>
    <definedName name="江西" localSheetId="40">#REF!</definedName>
    <definedName name="江西" localSheetId="41">#REF!</definedName>
    <definedName name="江西" localSheetId="8">#REF!</definedName>
    <definedName name="江西">#REF!</definedName>
    <definedName name="啦啦啦" localSheetId="9">#REF!</definedName>
    <definedName name="啦啦啦" localSheetId="11">#REF!</definedName>
    <definedName name="啦啦啦" localSheetId="12">#REF!</definedName>
    <definedName name="啦啦啦" localSheetId="13">#REF!</definedName>
    <definedName name="啦啦啦" localSheetId="14">#REF!</definedName>
    <definedName name="啦啦啦" localSheetId="15">#REF!</definedName>
    <definedName name="啦啦啦" localSheetId="16">#REF!</definedName>
    <definedName name="啦啦啦" localSheetId="17">#REF!</definedName>
    <definedName name="啦啦啦" localSheetId="18">#REF!</definedName>
    <definedName name="啦啦啦" localSheetId="19">#REF!</definedName>
    <definedName name="啦啦啦" localSheetId="20">#REF!</definedName>
    <definedName name="啦啦啦" localSheetId="21">#REF!</definedName>
    <definedName name="啦啦啦" localSheetId="22">#REF!</definedName>
    <definedName name="啦啦啦" localSheetId="23">#REF!</definedName>
    <definedName name="啦啦啦" localSheetId="24">#REF!</definedName>
    <definedName name="啦啦啦" localSheetId="25">#REF!</definedName>
    <definedName name="啦啦啦" localSheetId="27">#REF!</definedName>
    <definedName name="啦啦啦" localSheetId="28">#REF!</definedName>
    <definedName name="啦啦啦" localSheetId="29">#REF!</definedName>
    <definedName name="啦啦啦" localSheetId="30">#REF!</definedName>
    <definedName name="啦啦啦" localSheetId="31">#REF!</definedName>
    <definedName name="啦啦啦" localSheetId="32">#REF!</definedName>
    <definedName name="啦啦啦" localSheetId="33">#REF!</definedName>
    <definedName name="啦啦啦" localSheetId="34">#REF!</definedName>
    <definedName name="啦啦啦" localSheetId="35">#REF!</definedName>
    <definedName name="啦啦啦" localSheetId="36">#REF!</definedName>
    <definedName name="啦啦啦" localSheetId="38">#REF!</definedName>
    <definedName name="啦啦啦" localSheetId="37">#REF!</definedName>
    <definedName name="啦啦啦" localSheetId="39">#REF!</definedName>
    <definedName name="啦啦啦" localSheetId="40">#REF!</definedName>
    <definedName name="啦啦啦" localSheetId="41">#REF!</definedName>
    <definedName name="啦啦啦" localSheetId="8">#REF!</definedName>
    <definedName name="啦啦啦">#REF!</definedName>
    <definedName name="了" localSheetId="9">#REF!</definedName>
    <definedName name="了" localSheetId="11">#REF!</definedName>
    <definedName name="了" localSheetId="12">#REF!</definedName>
    <definedName name="了" localSheetId="13">#REF!</definedName>
    <definedName name="了" localSheetId="14">#REF!</definedName>
    <definedName name="了" localSheetId="15">#REF!</definedName>
    <definedName name="了" localSheetId="16">#REF!</definedName>
    <definedName name="了" localSheetId="17">#REF!</definedName>
    <definedName name="了" localSheetId="18">#REF!</definedName>
    <definedName name="了" localSheetId="19">#REF!</definedName>
    <definedName name="了" localSheetId="20">#REF!</definedName>
    <definedName name="了" localSheetId="21">#REF!</definedName>
    <definedName name="了" localSheetId="22">#REF!</definedName>
    <definedName name="了" localSheetId="23">#REF!</definedName>
    <definedName name="了" localSheetId="24">#REF!</definedName>
    <definedName name="了" localSheetId="25">#REF!</definedName>
    <definedName name="了" localSheetId="27">#REF!</definedName>
    <definedName name="了" localSheetId="28">#REF!</definedName>
    <definedName name="了" localSheetId="29">#REF!</definedName>
    <definedName name="了" localSheetId="30">#REF!</definedName>
    <definedName name="了" localSheetId="31">#REF!</definedName>
    <definedName name="了" localSheetId="32">#REF!</definedName>
    <definedName name="了" localSheetId="33">#REF!</definedName>
    <definedName name="了" localSheetId="34">#REF!</definedName>
    <definedName name="了" localSheetId="35">#REF!</definedName>
    <definedName name="了" localSheetId="36">#REF!</definedName>
    <definedName name="了" localSheetId="38">#REF!</definedName>
    <definedName name="了" localSheetId="37">#REF!</definedName>
    <definedName name="了" localSheetId="39">#REF!</definedName>
    <definedName name="了" localSheetId="40">#REF!</definedName>
    <definedName name="了" localSheetId="41">#REF!</definedName>
    <definedName name="了" localSheetId="8">#REF!</definedName>
    <definedName name="了">#REF!</definedName>
    <definedName name="辽宁" localSheetId="9">#REF!</definedName>
    <definedName name="辽宁" localSheetId="11">#REF!</definedName>
    <definedName name="辽宁" localSheetId="12">#REF!</definedName>
    <definedName name="辽宁" localSheetId="13">#REF!</definedName>
    <definedName name="辽宁" localSheetId="14">#REF!</definedName>
    <definedName name="辽宁" localSheetId="15">#REF!</definedName>
    <definedName name="辽宁" localSheetId="16">#REF!</definedName>
    <definedName name="辽宁" localSheetId="17">#REF!</definedName>
    <definedName name="辽宁" localSheetId="18">#REF!</definedName>
    <definedName name="辽宁" localSheetId="19">#REF!</definedName>
    <definedName name="辽宁" localSheetId="20">#REF!</definedName>
    <definedName name="辽宁" localSheetId="21">#REF!</definedName>
    <definedName name="辽宁" localSheetId="22">#REF!</definedName>
    <definedName name="辽宁" localSheetId="23">#REF!</definedName>
    <definedName name="辽宁" localSheetId="24">#REF!</definedName>
    <definedName name="辽宁" localSheetId="25">#REF!</definedName>
    <definedName name="辽宁" localSheetId="27">#REF!</definedName>
    <definedName name="辽宁" localSheetId="28">#REF!</definedName>
    <definedName name="辽宁" localSheetId="29">#REF!</definedName>
    <definedName name="辽宁" localSheetId="30">#REF!</definedName>
    <definedName name="辽宁" localSheetId="31">#REF!</definedName>
    <definedName name="辽宁" localSheetId="32">#REF!</definedName>
    <definedName name="辽宁" localSheetId="33">#REF!</definedName>
    <definedName name="辽宁" localSheetId="34">#REF!</definedName>
    <definedName name="辽宁" localSheetId="35">#REF!</definedName>
    <definedName name="辽宁" localSheetId="36">#REF!</definedName>
    <definedName name="辽宁" localSheetId="38">#REF!</definedName>
    <definedName name="辽宁" localSheetId="37">#REF!</definedName>
    <definedName name="辽宁" localSheetId="39">#REF!</definedName>
    <definedName name="辽宁" localSheetId="40">#REF!</definedName>
    <definedName name="辽宁" localSheetId="41">#REF!</definedName>
    <definedName name="辽宁" localSheetId="8">#REF!</definedName>
    <definedName name="辽宁">#REF!</definedName>
    <definedName name="辽宁地区" localSheetId="9">#REF!</definedName>
    <definedName name="辽宁地区" localSheetId="11">#REF!</definedName>
    <definedName name="辽宁地区" localSheetId="12">#REF!</definedName>
    <definedName name="辽宁地区" localSheetId="13">#REF!</definedName>
    <definedName name="辽宁地区" localSheetId="14">#REF!</definedName>
    <definedName name="辽宁地区" localSheetId="15">#REF!</definedName>
    <definedName name="辽宁地区" localSheetId="16">#REF!</definedName>
    <definedName name="辽宁地区" localSheetId="17">#REF!</definedName>
    <definedName name="辽宁地区" localSheetId="18">#REF!</definedName>
    <definedName name="辽宁地区" localSheetId="19">#REF!</definedName>
    <definedName name="辽宁地区" localSheetId="20">#REF!</definedName>
    <definedName name="辽宁地区" localSheetId="21">#REF!</definedName>
    <definedName name="辽宁地区" localSheetId="22">#REF!</definedName>
    <definedName name="辽宁地区" localSheetId="23">#REF!</definedName>
    <definedName name="辽宁地区" localSheetId="24">#REF!</definedName>
    <definedName name="辽宁地区" localSheetId="25">#REF!</definedName>
    <definedName name="辽宁地区" localSheetId="27">#REF!</definedName>
    <definedName name="辽宁地区" localSheetId="28">#REF!</definedName>
    <definedName name="辽宁地区" localSheetId="29">#REF!</definedName>
    <definedName name="辽宁地区" localSheetId="30">#REF!</definedName>
    <definedName name="辽宁地区" localSheetId="31">#REF!</definedName>
    <definedName name="辽宁地区" localSheetId="32">#REF!</definedName>
    <definedName name="辽宁地区" localSheetId="33">#REF!</definedName>
    <definedName name="辽宁地区" localSheetId="34">#REF!</definedName>
    <definedName name="辽宁地区" localSheetId="35">#REF!</definedName>
    <definedName name="辽宁地区" localSheetId="36">#REF!</definedName>
    <definedName name="辽宁地区" localSheetId="38">#REF!</definedName>
    <definedName name="辽宁地区" localSheetId="37">#REF!</definedName>
    <definedName name="辽宁地区" localSheetId="39">#REF!</definedName>
    <definedName name="辽宁地区" localSheetId="40">#REF!</definedName>
    <definedName name="辽宁地区" localSheetId="41">#REF!</definedName>
    <definedName name="辽宁地区" localSheetId="8">#REF!</definedName>
    <definedName name="辽宁地区">#REF!</definedName>
    <definedName name="么么么么" localSheetId="9">#REF!</definedName>
    <definedName name="么么么么" localSheetId="11">#REF!</definedName>
    <definedName name="么么么么" localSheetId="12">#REF!</definedName>
    <definedName name="么么么么" localSheetId="13">#REF!</definedName>
    <definedName name="么么么么" localSheetId="14">#REF!</definedName>
    <definedName name="么么么么" localSheetId="15">#REF!</definedName>
    <definedName name="么么么么" localSheetId="16">#REF!</definedName>
    <definedName name="么么么么" localSheetId="17">#REF!</definedName>
    <definedName name="么么么么" localSheetId="18">#REF!</definedName>
    <definedName name="么么么么" localSheetId="19">#REF!</definedName>
    <definedName name="么么么么" localSheetId="20">#REF!</definedName>
    <definedName name="么么么么" localSheetId="21">#REF!</definedName>
    <definedName name="么么么么" localSheetId="22">#REF!</definedName>
    <definedName name="么么么么" localSheetId="23">#REF!</definedName>
    <definedName name="么么么么" localSheetId="24">#REF!</definedName>
    <definedName name="么么么么" localSheetId="25">#REF!</definedName>
    <definedName name="么么么么" localSheetId="27">#REF!</definedName>
    <definedName name="么么么么" localSheetId="28">#REF!</definedName>
    <definedName name="么么么么" localSheetId="29">#REF!</definedName>
    <definedName name="么么么么" localSheetId="30">#REF!</definedName>
    <definedName name="么么么么" localSheetId="31">#REF!</definedName>
    <definedName name="么么么么" localSheetId="32">#REF!</definedName>
    <definedName name="么么么么" localSheetId="33">#REF!</definedName>
    <definedName name="么么么么" localSheetId="34">#REF!</definedName>
    <definedName name="么么么么" localSheetId="35">#REF!</definedName>
    <definedName name="么么么么" localSheetId="36">#REF!</definedName>
    <definedName name="么么么么" localSheetId="38">#REF!</definedName>
    <definedName name="么么么么" localSheetId="37">#REF!</definedName>
    <definedName name="么么么么" localSheetId="39">#REF!</definedName>
    <definedName name="么么么么" localSheetId="40">#REF!</definedName>
    <definedName name="么么么么" localSheetId="41">#REF!</definedName>
    <definedName name="么么么么" localSheetId="8">#REF!</definedName>
    <definedName name="么么么么">#REF!</definedName>
    <definedName name="内蒙" localSheetId="9">#REF!</definedName>
    <definedName name="内蒙" localSheetId="11">#REF!</definedName>
    <definedName name="内蒙" localSheetId="12">#REF!</definedName>
    <definedName name="内蒙" localSheetId="13">#REF!</definedName>
    <definedName name="内蒙" localSheetId="14">#REF!</definedName>
    <definedName name="内蒙" localSheetId="15">#REF!</definedName>
    <definedName name="内蒙" localSheetId="16">#REF!</definedName>
    <definedName name="内蒙" localSheetId="17">#REF!</definedName>
    <definedName name="内蒙" localSheetId="18">#REF!</definedName>
    <definedName name="内蒙" localSheetId="19">#REF!</definedName>
    <definedName name="内蒙" localSheetId="20">#REF!</definedName>
    <definedName name="内蒙" localSheetId="21">#REF!</definedName>
    <definedName name="内蒙" localSheetId="22">#REF!</definedName>
    <definedName name="内蒙" localSheetId="23">#REF!</definedName>
    <definedName name="内蒙" localSheetId="24">#REF!</definedName>
    <definedName name="内蒙" localSheetId="25">#REF!</definedName>
    <definedName name="内蒙" localSheetId="27">#REF!</definedName>
    <definedName name="内蒙" localSheetId="28">#REF!</definedName>
    <definedName name="内蒙" localSheetId="29">#REF!</definedName>
    <definedName name="内蒙" localSheetId="30">#REF!</definedName>
    <definedName name="内蒙" localSheetId="31">#REF!</definedName>
    <definedName name="内蒙" localSheetId="32">#REF!</definedName>
    <definedName name="内蒙" localSheetId="33">#REF!</definedName>
    <definedName name="内蒙" localSheetId="34">#REF!</definedName>
    <definedName name="内蒙" localSheetId="35">#REF!</definedName>
    <definedName name="内蒙" localSheetId="36">#REF!</definedName>
    <definedName name="内蒙" localSheetId="38">#REF!</definedName>
    <definedName name="内蒙" localSheetId="37">#REF!</definedName>
    <definedName name="内蒙" localSheetId="39">#REF!</definedName>
    <definedName name="内蒙" localSheetId="40">#REF!</definedName>
    <definedName name="内蒙" localSheetId="41">#REF!</definedName>
    <definedName name="内蒙" localSheetId="8">#REF!</definedName>
    <definedName name="内蒙">#REF!</definedName>
    <definedName name="你" localSheetId="9">#REF!</definedName>
    <definedName name="你" localSheetId="11">#REF!</definedName>
    <definedName name="你" localSheetId="12">#REF!</definedName>
    <definedName name="你" localSheetId="13">#REF!</definedName>
    <definedName name="你" localSheetId="14">#REF!</definedName>
    <definedName name="你" localSheetId="15">#REF!</definedName>
    <definedName name="你" localSheetId="16">#REF!</definedName>
    <definedName name="你" localSheetId="17">#REF!</definedName>
    <definedName name="你" localSheetId="18">#REF!</definedName>
    <definedName name="你" localSheetId="19">#REF!</definedName>
    <definedName name="你" localSheetId="20">#REF!</definedName>
    <definedName name="你" localSheetId="21">#REF!</definedName>
    <definedName name="你" localSheetId="22">#REF!</definedName>
    <definedName name="你" localSheetId="23">#REF!</definedName>
    <definedName name="你" localSheetId="24">#REF!</definedName>
    <definedName name="你" localSheetId="25">#REF!</definedName>
    <definedName name="你" localSheetId="27">#REF!</definedName>
    <definedName name="你" localSheetId="28">#REF!</definedName>
    <definedName name="你" localSheetId="29">#REF!</definedName>
    <definedName name="你" localSheetId="30">#REF!</definedName>
    <definedName name="你" localSheetId="31">#REF!</definedName>
    <definedName name="你" localSheetId="32">#REF!</definedName>
    <definedName name="你" localSheetId="33">#REF!</definedName>
    <definedName name="你" localSheetId="34">#REF!</definedName>
    <definedName name="你" localSheetId="35">#REF!</definedName>
    <definedName name="你" localSheetId="36">#REF!</definedName>
    <definedName name="你" localSheetId="38">#REF!</definedName>
    <definedName name="你" localSheetId="37">#REF!</definedName>
    <definedName name="你" localSheetId="39">#REF!</definedName>
    <definedName name="你" localSheetId="40">#REF!</definedName>
    <definedName name="你" localSheetId="41">#REF!</definedName>
    <definedName name="你" localSheetId="8">#REF!</definedName>
    <definedName name="你">#REF!</definedName>
    <definedName name="宁波" localSheetId="9">#REF!</definedName>
    <definedName name="宁波" localSheetId="11">#REF!</definedName>
    <definedName name="宁波" localSheetId="12">#REF!</definedName>
    <definedName name="宁波" localSheetId="13">#REF!</definedName>
    <definedName name="宁波" localSheetId="14">#REF!</definedName>
    <definedName name="宁波" localSheetId="15">#REF!</definedName>
    <definedName name="宁波" localSheetId="16">#REF!</definedName>
    <definedName name="宁波" localSheetId="17">#REF!</definedName>
    <definedName name="宁波" localSheetId="18">#REF!</definedName>
    <definedName name="宁波" localSheetId="19">#REF!</definedName>
    <definedName name="宁波" localSheetId="20">#REF!</definedName>
    <definedName name="宁波" localSheetId="21">#REF!</definedName>
    <definedName name="宁波" localSheetId="22">#REF!</definedName>
    <definedName name="宁波" localSheetId="23">#REF!</definedName>
    <definedName name="宁波" localSheetId="24">#REF!</definedName>
    <definedName name="宁波" localSheetId="25">#REF!</definedName>
    <definedName name="宁波" localSheetId="27">#REF!</definedName>
    <definedName name="宁波" localSheetId="28">#REF!</definedName>
    <definedName name="宁波" localSheetId="29">#REF!</definedName>
    <definedName name="宁波" localSheetId="30">#REF!</definedName>
    <definedName name="宁波" localSheetId="31">#REF!</definedName>
    <definedName name="宁波" localSheetId="32">#REF!</definedName>
    <definedName name="宁波" localSheetId="33">#REF!</definedName>
    <definedName name="宁波" localSheetId="34">#REF!</definedName>
    <definedName name="宁波" localSheetId="35">#REF!</definedName>
    <definedName name="宁波" localSheetId="36">#REF!</definedName>
    <definedName name="宁波" localSheetId="38">#REF!</definedName>
    <definedName name="宁波" localSheetId="37">#REF!</definedName>
    <definedName name="宁波" localSheetId="39">#REF!</definedName>
    <definedName name="宁波" localSheetId="40">#REF!</definedName>
    <definedName name="宁波" localSheetId="41">#REF!</definedName>
    <definedName name="宁波" localSheetId="8">#REF!</definedName>
    <definedName name="宁波">#REF!</definedName>
    <definedName name="宁夏" localSheetId="9">#REF!</definedName>
    <definedName name="宁夏" localSheetId="11">#REF!</definedName>
    <definedName name="宁夏" localSheetId="12">#REF!</definedName>
    <definedName name="宁夏" localSheetId="13">#REF!</definedName>
    <definedName name="宁夏" localSheetId="14">#REF!</definedName>
    <definedName name="宁夏" localSheetId="15">#REF!</definedName>
    <definedName name="宁夏" localSheetId="16">#REF!</definedName>
    <definedName name="宁夏" localSheetId="17">#REF!</definedName>
    <definedName name="宁夏" localSheetId="18">#REF!</definedName>
    <definedName name="宁夏" localSheetId="19">#REF!</definedName>
    <definedName name="宁夏" localSheetId="20">#REF!</definedName>
    <definedName name="宁夏" localSheetId="21">#REF!</definedName>
    <definedName name="宁夏" localSheetId="22">#REF!</definedName>
    <definedName name="宁夏" localSheetId="23">#REF!</definedName>
    <definedName name="宁夏" localSheetId="24">#REF!</definedName>
    <definedName name="宁夏" localSheetId="25">#REF!</definedName>
    <definedName name="宁夏" localSheetId="27">#REF!</definedName>
    <definedName name="宁夏" localSheetId="28">#REF!</definedName>
    <definedName name="宁夏" localSheetId="29">#REF!</definedName>
    <definedName name="宁夏" localSheetId="30">#REF!</definedName>
    <definedName name="宁夏" localSheetId="31">#REF!</definedName>
    <definedName name="宁夏" localSheetId="32">#REF!</definedName>
    <definedName name="宁夏" localSheetId="33">#REF!</definedName>
    <definedName name="宁夏" localSheetId="34">#REF!</definedName>
    <definedName name="宁夏" localSheetId="35">#REF!</definedName>
    <definedName name="宁夏" localSheetId="36">#REF!</definedName>
    <definedName name="宁夏" localSheetId="38">#REF!</definedName>
    <definedName name="宁夏" localSheetId="37">#REF!</definedName>
    <definedName name="宁夏" localSheetId="39">#REF!</definedName>
    <definedName name="宁夏" localSheetId="40">#REF!</definedName>
    <definedName name="宁夏" localSheetId="41">#REF!</definedName>
    <definedName name="宁夏" localSheetId="8">#REF!</definedName>
    <definedName name="宁夏">#REF!</definedName>
    <definedName name="悄悄" localSheetId="9">#REF!</definedName>
    <definedName name="悄悄" localSheetId="11">#REF!</definedName>
    <definedName name="悄悄" localSheetId="12">#REF!</definedName>
    <definedName name="悄悄" localSheetId="13">#REF!</definedName>
    <definedName name="悄悄" localSheetId="14">#REF!</definedName>
    <definedName name="悄悄" localSheetId="15">#REF!</definedName>
    <definedName name="悄悄" localSheetId="16">#REF!</definedName>
    <definedName name="悄悄" localSheetId="17">#REF!</definedName>
    <definedName name="悄悄" localSheetId="18">#REF!</definedName>
    <definedName name="悄悄" localSheetId="19">#REF!</definedName>
    <definedName name="悄悄" localSheetId="20">#REF!</definedName>
    <definedName name="悄悄" localSheetId="21">#REF!</definedName>
    <definedName name="悄悄" localSheetId="22">#REF!</definedName>
    <definedName name="悄悄" localSheetId="23">#REF!</definedName>
    <definedName name="悄悄" localSheetId="24">#REF!</definedName>
    <definedName name="悄悄" localSheetId="25">#REF!</definedName>
    <definedName name="悄悄" localSheetId="27">#REF!</definedName>
    <definedName name="悄悄" localSheetId="28">#REF!</definedName>
    <definedName name="悄悄" localSheetId="29">#REF!</definedName>
    <definedName name="悄悄" localSheetId="30">#REF!</definedName>
    <definedName name="悄悄" localSheetId="31">#REF!</definedName>
    <definedName name="悄悄" localSheetId="32">#REF!</definedName>
    <definedName name="悄悄" localSheetId="33">#REF!</definedName>
    <definedName name="悄悄" localSheetId="34">#REF!</definedName>
    <definedName name="悄悄" localSheetId="35">#REF!</definedName>
    <definedName name="悄悄" localSheetId="36">#REF!</definedName>
    <definedName name="悄悄" localSheetId="38">#REF!</definedName>
    <definedName name="悄悄" localSheetId="37">#REF!</definedName>
    <definedName name="悄悄" localSheetId="39">#REF!</definedName>
    <definedName name="悄悄" localSheetId="40">#REF!</definedName>
    <definedName name="悄悄" localSheetId="41">#REF!</definedName>
    <definedName name="悄悄" localSheetId="8">#REF!</definedName>
    <definedName name="悄悄">#REF!</definedName>
    <definedName name="青岛" localSheetId="9">#REF!</definedName>
    <definedName name="青岛" localSheetId="11">#REF!</definedName>
    <definedName name="青岛" localSheetId="12">#REF!</definedName>
    <definedName name="青岛" localSheetId="13">#REF!</definedName>
    <definedName name="青岛" localSheetId="14">#REF!</definedName>
    <definedName name="青岛" localSheetId="15">#REF!</definedName>
    <definedName name="青岛" localSheetId="16">#REF!</definedName>
    <definedName name="青岛" localSheetId="17">#REF!</definedName>
    <definedName name="青岛" localSheetId="18">#REF!</definedName>
    <definedName name="青岛" localSheetId="19">#REF!</definedName>
    <definedName name="青岛" localSheetId="20">#REF!</definedName>
    <definedName name="青岛" localSheetId="21">#REF!</definedName>
    <definedName name="青岛" localSheetId="22">#REF!</definedName>
    <definedName name="青岛" localSheetId="23">#REF!</definedName>
    <definedName name="青岛" localSheetId="24">#REF!</definedName>
    <definedName name="青岛" localSheetId="25">#REF!</definedName>
    <definedName name="青岛" localSheetId="27">#REF!</definedName>
    <definedName name="青岛" localSheetId="28">#REF!</definedName>
    <definedName name="青岛" localSheetId="29">#REF!</definedName>
    <definedName name="青岛" localSheetId="30">#REF!</definedName>
    <definedName name="青岛" localSheetId="31">#REF!</definedName>
    <definedName name="青岛" localSheetId="32">#REF!</definedName>
    <definedName name="青岛" localSheetId="33">#REF!</definedName>
    <definedName name="青岛" localSheetId="34">#REF!</definedName>
    <definedName name="青岛" localSheetId="35">#REF!</definedName>
    <definedName name="青岛" localSheetId="36">#REF!</definedName>
    <definedName name="青岛" localSheetId="38">#REF!</definedName>
    <definedName name="青岛" localSheetId="37">#REF!</definedName>
    <definedName name="青岛" localSheetId="39">#REF!</definedName>
    <definedName name="青岛" localSheetId="40">#REF!</definedName>
    <definedName name="青岛" localSheetId="41">#REF!</definedName>
    <definedName name="青岛" localSheetId="8">#REF!</definedName>
    <definedName name="青岛">#REF!</definedName>
    <definedName name="青海" localSheetId="9">#REF!</definedName>
    <definedName name="青海" localSheetId="11">#REF!</definedName>
    <definedName name="青海" localSheetId="12">#REF!</definedName>
    <definedName name="青海" localSheetId="13">#REF!</definedName>
    <definedName name="青海" localSheetId="14">#REF!</definedName>
    <definedName name="青海" localSheetId="15">#REF!</definedName>
    <definedName name="青海" localSheetId="16">#REF!</definedName>
    <definedName name="青海" localSheetId="17">#REF!</definedName>
    <definedName name="青海" localSheetId="18">#REF!</definedName>
    <definedName name="青海" localSheetId="19">#REF!</definedName>
    <definedName name="青海" localSheetId="20">#REF!</definedName>
    <definedName name="青海" localSheetId="21">#REF!</definedName>
    <definedName name="青海" localSheetId="22">#REF!</definedName>
    <definedName name="青海" localSheetId="23">#REF!</definedName>
    <definedName name="青海" localSheetId="24">#REF!</definedName>
    <definedName name="青海" localSheetId="25">#REF!</definedName>
    <definedName name="青海" localSheetId="27">#REF!</definedName>
    <definedName name="青海" localSheetId="28">#REF!</definedName>
    <definedName name="青海" localSheetId="29">#REF!</definedName>
    <definedName name="青海" localSheetId="30">#REF!</definedName>
    <definedName name="青海" localSheetId="31">#REF!</definedName>
    <definedName name="青海" localSheetId="32">#REF!</definedName>
    <definedName name="青海" localSheetId="33">#REF!</definedName>
    <definedName name="青海" localSheetId="34">#REF!</definedName>
    <definedName name="青海" localSheetId="35">#REF!</definedName>
    <definedName name="青海" localSheetId="36">#REF!</definedName>
    <definedName name="青海" localSheetId="38">#REF!</definedName>
    <definedName name="青海" localSheetId="37">#REF!</definedName>
    <definedName name="青海" localSheetId="39">#REF!</definedName>
    <definedName name="青海" localSheetId="40">#REF!</definedName>
    <definedName name="青海" localSheetId="41">#REF!</definedName>
    <definedName name="青海" localSheetId="8">#REF!</definedName>
    <definedName name="青海">#REF!</definedName>
    <definedName name="全国收入累计">#N/A</definedName>
    <definedName name="日日日" localSheetId="9">#REF!</definedName>
    <definedName name="日日日" localSheetId="11">#REF!</definedName>
    <definedName name="日日日" localSheetId="12">#REF!</definedName>
    <definedName name="日日日" localSheetId="13">#REF!</definedName>
    <definedName name="日日日" localSheetId="14">#REF!</definedName>
    <definedName name="日日日" localSheetId="15">#REF!</definedName>
    <definedName name="日日日" localSheetId="16">#REF!</definedName>
    <definedName name="日日日" localSheetId="17">#REF!</definedName>
    <definedName name="日日日" localSheetId="18">#REF!</definedName>
    <definedName name="日日日" localSheetId="19">#REF!</definedName>
    <definedName name="日日日" localSheetId="20">#REF!</definedName>
    <definedName name="日日日" localSheetId="21">#REF!</definedName>
    <definedName name="日日日" localSheetId="22">#REF!</definedName>
    <definedName name="日日日" localSheetId="23">#REF!</definedName>
    <definedName name="日日日" localSheetId="24">#REF!</definedName>
    <definedName name="日日日" localSheetId="25">#REF!</definedName>
    <definedName name="日日日" localSheetId="27">#REF!</definedName>
    <definedName name="日日日" localSheetId="28">#REF!</definedName>
    <definedName name="日日日" localSheetId="29">#REF!</definedName>
    <definedName name="日日日" localSheetId="30">#REF!</definedName>
    <definedName name="日日日" localSheetId="31">#REF!</definedName>
    <definedName name="日日日" localSheetId="32">#REF!</definedName>
    <definedName name="日日日" localSheetId="33">#REF!</definedName>
    <definedName name="日日日" localSheetId="34">#REF!</definedName>
    <definedName name="日日日" localSheetId="35">#REF!</definedName>
    <definedName name="日日日" localSheetId="36">#REF!</definedName>
    <definedName name="日日日" localSheetId="38">#REF!</definedName>
    <definedName name="日日日" localSheetId="37">#REF!</definedName>
    <definedName name="日日日" localSheetId="39">#REF!</definedName>
    <definedName name="日日日" localSheetId="40">#REF!</definedName>
    <definedName name="日日日" localSheetId="41">#REF!</definedName>
    <definedName name="日日日" localSheetId="8">#REF!</definedName>
    <definedName name="日日日">#REF!</definedName>
    <definedName name="厦门" localSheetId="9">#REF!</definedName>
    <definedName name="厦门" localSheetId="11">#REF!</definedName>
    <definedName name="厦门" localSheetId="12">#REF!</definedName>
    <definedName name="厦门" localSheetId="13">#REF!</definedName>
    <definedName name="厦门" localSheetId="14">#REF!</definedName>
    <definedName name="厦门" localSheetId="15">#REF!</definedName>
    <definedName name="厦门" localSheetId="16">#REF!</definedName>
    <definedName name="厦门" localSheetId="17">#REF!</definedName>
    <definedName name="厦门" localSheetId="18">#REF!</definedName>
    <definedName name="厦门" localSheetId="19">#REF!</definedName>
    <definedName name="厦门" localSheetId="20">#REF!</definedName>
    <definedName name="厦门" localSheetId="21">#REF!</definedName>
    <definedName name="厦门" localSheetId="22">#REF!</definedName>
    <definedName name="厦门" localSheetId="23">#REF!</definedName>
    <definedName name="厦门" localSheetId="24">#REF!</definedName>
    <definedName name="厦门" localSheetId="25">#REF!</definedName>
    <definedName name="厦门" localSheetId="27">#REF!</definedName>
    <definedName name="厦门" localSheetId="28">#REF!</definedName>
    <definedName name="厦门" localSheetId="29">#REF!</definedName>
    <definedName name="厦门" localSheetId="30">#REF!</definedName>
    <definedName name="厦门" localSheetId="31">#REF!</definedName>
    <definedName name="厦门" localSheetId="32">#REF!</definedName>
    <definedName name="厦门" localSheetId="33">#REF!</definedName>
    <definedName name="厦门" localSheetId="34">#REF!</definedName>
    <definedName name="厦门" localSheetId="35">#REF!</definedName>
    <definedName name="厦门" localSheetId="36">#REF!</definedName>
    <definedName name="厦门" localSheetId="38">#REF!</definedName>
    <definedName name="厦门" localSheetId="37">#REF!</definedName>
    <definedName name="厦门" localSheetId="39">#REF!</definedName>
    <definedName name="厦门" localSheetId="40">#REF!</definedName>
    <definedName name="厦门" localSheetId="41">#REF!</definedName>
    <definedName name="厦门" localSheetId="8">#REF!</definedName>
    <definedName name="厦门">#REF!</definedName>
    <definedName name="山东" localSheetId="9">#REF!</definedName>
    <definedName name="山东" localSheetId="11">#REF!</definedName>
    <definedName name="山东" localSheetId="12">#REF!</definedName>
    <definedName name="山东" localSheetId="13">#REF!</definedName>
    <definedName name="山东" localSheetId="14">#REF!</definedName>
    <definedName name="山东" localSheetId="15">#REF!</definedName>
    <definedName name="山东" localSheetId="16">#REF!</definedName>
    <definedName name="山东" localSheetId="17">#REF!</definedName>
    <definedName name="山东" localSheetId="18">#REF!</definedName>
    <definedName name="山东" localSheetId="19">#REF!</definedName>
    <definedName name="山东" localSheetId="20">#REF!</definedName>
    <definedName name="山东" localSheetId="21">#REF!</definedName>
    <definedName name="山东" localSheetId="22">#REF!</definedName>
    <definedName name="山东" localSheetId="23">#REF!</definedName>
    <definedName name="山东" localSheetId="24">#REF!</definedName>
    <definedName name="山东" localSheetId="25">#REF!</definedName>
    <definedName name="山东" localSheetId="27">#REF!</definedName>
    <definedName name="山东" localSheetId="28">#REF!</definedName>
    <definedName name="山东" localSheetId="29">#REF!</definedName>
    <definedName name="山东" localSheetId="30">#REF!</definedName>
    <definedName name="山东" localSheetId="31">#REF!</definedName>
    <definedName name="山东" localSheetId="32">#REF!</definedName>
    <definedName name="山东" localSheetId="33">#REF!</definedName>
    <definedName name="山东" localSheetId="34">#REF!</definedName>
    <definedName name="山东" localSheetId="35">#REF!</definedName>
    <definedName name="山东" localSheetId="36">#REF!</definedName>
    <definedName name="山东" localSheetId="38">#REF!</definedName>
    <definedName name="山东" localSheetId="37">#REF!</definedName>
    <definedName name="山东" localSheetId="39">#REF!</definedName>
    <definedName name="山东" localSheetId="40">#REF!</definedName>
    <definedName name="山东" localSheetId="41">#REF!</definedName>
    <definedName name="山东" localSheetId="8">#REF!</definedName>
    <definedName name="山东">#REF!</definedName>
    <definedName name="山东地区" localSheetId="9">#REF!</definedName>
    <definedName name="山东地区" localSheetId="11">#REF!</definedName>
    <definedName name="山东地区" localSheetId="12">#REF!</definedName>
    <definedName name="山东地区" localSheetId="13">#REF!</definedName>
    <definedName name="山东地区" localSheetId="14">#REF!</definedName>
    <definedName name="山东地区" localSheetId="15">#REF!</definedName>
    <definedName name="山东地区" localSheetId="16">#REF!</definedName>
    <definedName name="山东地区" localSheetId="17">#REF!</definedName>
    <definedName name="山东地区" localSheetId="18">#REF!</definedName>
    <definedName name="山东地区" localSheetId="19">#REF!</definedName>
    <definedName name="山东地区" localSheetId="20">#REF!</definedName>
    <definedName name="山东地区" localSheetId="21">#REF!</definedName>
    <definedName name="山东地区" localSheetId="22">#REF!</definedName>
    <definedName name="山东地区" localSheetId="23">#REF!</definedName>
    <definedName name="山东地区" localSheetId="24">#REF!</definedName>
    <definedName name="山东地区" localSheetId="25">#REF!</definedName>
    <definedName name="山东地区" localSheetId="27">#REF!</definedName>
    <definedName name="山东地区" localSheetId="28">#REF!</definedName>
    <definedName name="山东地区" localSheetId="29">#REF!</definedName>
    <definedName name="山东地区" localSheetId="30">#REF!</definedName>
    <definedName name="山东地区" localSheetId="31">#REF!</definedName>
    <definedName name="山东地区" localSheetId="32">#REF!</definedName>
    <definedName name="山东地区" localSheetId="33">#REF!</definedName>
    <definedName name="山东地区" localSheetId="34">#REF!</definedName>
    <definedName name="山东地区" localSheetId="35">#REF!</definedName>
    <definedName name="山东地区" localSheetId="36">#REF!</definedName>
    <definedName name="山东地区" localSheetId="38">#REF!</definedName>
    <definedName name="山东地区" localSheetId="37">#REF!</definedName>
    <definedName name="山东地区" localSheetId="39">#REF!</definedName>
    <definedName name="山东地区" localSheetId="40">#REF!</definedName>
    <definedName name="山东地区" localSheetId="41">#REF!</definedName>
    <definedName name="山东地区" localSheetId="8">#REF!</definedName>
    <definedName name="山东地区">#REF!</definedName>
    <definedName name="山西" localSheetId="9">#REF!</definedName>
    <definedName name="山西" localSheetId="11">#REF!</definedName>
    <definedName name="山西" localSheetId="12">#REF!</definedName>
    <definedName name="山西" localSheetId="13">#REF!</definedName>
    <definedName name="山西" localSheetId="14">#REF!</definedName>
    <definedName name="山西" localSheetId="15">#REF!</definedName>
    <definedName name="山西" localSheetId="16">#REF!</definedName>
    <definedName name="山西" localSheetId="17">#REF!</definedName>
    <definedName name="山西" localSheetId="18">#REF!</definedName>
    <definedName name="山西" localSheetId="19">#REF!</definedName>
    <definedName name="山西" localSheetId="20">#REF!</definedName>
    <definedName name="山西" localSheetId="21">#REF!</definedName>
    <definedName name="山西" localSheetId="22">#REF!</definedName>
    <definedName name="山西" localSheetId="23">#REF!</definedName>
    <definedName name="山西" localSheetId="24">#REF!</definedName>
    <definedName name="山西" localSheetId="25">#REF!</definedName>
    <definedName name="山西" localSheetId="27">#REF!</definedName>
    <definedName name="山西" localSheetId="28">#REF!</definedName>
    <definedName name="山西" localSheetId="29">#REF!</definedName>
    <definedName name="山西" localSheetId="30">#REF!</definedName>
    <definedName name="山西" localSheetId="31">#REF!</definedName>
    <definedName name="山西" localSheetId="32">#REF!</definedName>
    <definedName name="山西" localSheetId="33">#REF!</definedName>
    <definedName name="山西" localSheetId="34">#REF!</definedName>
    <definedName name="山西" localSheetId="35">#REF!</definedName>
    <definedName name="山西" localSheetId="36">#REF!</definedName>
    <definedName name="山西" localSheetId="38">#REF!</definedName>
    <definedName name="山西" localSheetId="37">#REF!</definedName>
    <definedName name="山西" localSheetId="39">#REF!</definedName>
    <definedName name="山西" localSheetId="40">#REF!</definedName>
    <definedName name="山西" localSheetId="41">#REF!</definedName>
    <definedName name="山西" localSheetId="8">#REF!</definedName>
    <definedName name="山西">#REF!</definedName>
    <definedName name="陕西" localSheetId="9">#REF!</definedName>
    <definedName name="陕西" localSheetId="11">#REF!</definedName>
    <definedName name="陕西" localSheetId="12">#REF!</definedName>
    <definedName name="陕西" localSheetId="13">#REF!</definedName>
    <definedName name="陕西" localSheetId="14">#REF!</definedName>
    <definedName name="陕西" localSheetId="15">#REF!</definedName>
    <definedName name="陕西" localSheetId="16">#REF!</definedName>
    <definedName name="陕西" localSheetId="17">#REF!</definedName>
    <definedName name="陕西" localSheetId="18">#REF!</definedName>
    <definedName name="陕西" localSheetId="19">#REF!</definedName>
    <definedName name="陕西" localSheetId="20">#REF!</definedName>
    <definedName name="陕西" localSheetId="21">#REF!</definedName>
    <definedName name="陕西" localSheetId="22">#REF!</definedName>
    <definedName name="陕西" localSheetId="23">#REF!</definedName>
    <definedName name="陕西" localSheetId="24">#REF!</definedName>
    <definedName name="陕西" localSheetId="25">#REF!</definedName>
    <definedName name="陕西" localSheetId="27">#REF!</definedName>
    <definedName name="陕西" localSheetId="28">#REF!</definedName>
    <definedName name="陕西" localSheetId="29">#REF!</definedName>
    <definedName name="陕西" localSheetId="30">#REF!</definedName>
    <definedName name="陕西" localSheetId="31">#REF!</definedName>
    <definedName name="陕西" localSheetId="32">#REF!</definedName>
    <definedName name="陕西" localSheetId="33">#REF!</definedName>
    <definedName name="陕西" localSheetId="34">#REF!</definedName>
    <definedName name="陕西" localSheetId="35">#REF!</definedName>
    <definedName name="陕西" localSheetId="36">#REF!</definedName>
    <definedName name="陕西" localSheetId="38">#REF!</definedName>
    <definedName name="陕西" localSheetId="37">#REF!</definedName>
    <definedName name="陕西" localSheetId="39">#REF!</definedName>
    <definedName name="陕西" localSheetId="40">#REF!</definedName>
    <definedName name="陕西" localSheetId="41">#REF!</definedName>
    <definedName name="陕西" localSheetId="8">#REF!</definedName>
    <definedName name="陕西">#REF!</definedName>
    <definedName name="上海" localSheetId="9">#REF!</definedName>
    <definedName name="上海" localSheetId="11">#REF!</definedName>
    <definedName name="上海" localSheetId="12">#REF!</definedName>
    <definedName name="上海" localSheetId="13">#REF!</definedName>
    <definedName name="上海" localSheetId="14">#REF!</definedName>
    <definedName name="上海" localSheetId="15">#REF!</definedName>
    <definedName name="上海" localSheetId="16">#REF!</definedName>
    <definedName name="上海" localSheetId="17">#REF!</definedName>
    <definedName name="上海" localSheetId="18">#REF!</definedName>
    <definedName name="上海" localSheetId="19">#REF!</definedName>
    <definedName name="上海" localSheetId="20">#REF!</definedName>
    <definedName name="上海" localSheetId="21">#REF!</definedName>
    <definedName name="上海" localSheetId="22">#REF!</definedName>
    <definedName name="上海" localSheetId="23">#REF!</definedName>
    <definedName name="上海" localSheetId="24">#REF!</definedName>
    <definedName name="上海" localSheetId="25">#REF!</definedName>
    <definedName name="上海" localSheetId="27">#REF!</definedName>
    <definedName name="上海" localSheetId="28">#REF!</definedName>
    <definedName name="上海" localSheetId="29">#REF!</definedName>
    <definedName name="上海" localSheetId="30">#REF!</definedName>
    <definedName name="上海" localSheetId="31">#REF!</definedName>
    <definedName name="上海" localSheetId="32">#REF!</definedName>
    <definedName name="上海" localSheetId="33">#REF!</definedName>
    <definedName name="上海" localSheetId="34">#REF!</definedName>
    <definedName name="上海" localSheetId="35">#REF!</definedName>
    <definedName name="上海" localSheetId="36">#REF!</definedName>
    <definedName name="上海" localSheetId="38">#REF!</definedName>
    <definedName name="上海" localSheetId="37">#REF!</definedName>
    <definedName name="上海" localSheetId="39">#REF!</definedName>
    <definedName name="上海" localSheetId="40">#REF!</definedName>
    <definedName name="上海" localSheetId="41">#REF!</definedName>
    <definedName name="上海" localSheetId="8">#REF!</definedName>
    <definedName name="上海">#REF!</definedName>
    <definedName name="深圳" localSheetId="9">#REF!</definedName>
    <definedName name="深圳" localSheetId="11">#REF!</definedName>
    <definedName name="深圳" localSheetId="12">#REF!</definedName>
    <definedName name="深圳" localSheetId="13">#REF!</definedName>
    <definedName name="深圳" localSheetId="14">#REF!</definedName>
    <definedName name="深圳" localSheetId="15">#REF!</definedName>
    <definedName name="深圳" localSheetId="16">#REF!</definedName>
    <definedName name="深圳" localSheetId="17">#REF!</definedName>
    <definedName name="深圳" localSheetId="18">#REF!</definedName>
    <definedName name="深圳" localSheetId="19">#REF!</definedName>
    <definedName name="深圳" localSheetId="20">#REF!</definedName>
    <definedName name="深圳" localSheetId="21">#REF!</definedName>
    <definedName name="深圳" localSheetId="22">#REF!</definedName>
    <definedName name="深圳" localSheetId="23">#REF!</definedName>
    <definedName name="深圳" localSheetId="24">#REF!</definedName>
    <definedName name="深圳" localSheetId="25">#REF!</definedName>
    <definedName name="深圳" localSheetId="27">#REF!</definedName>
    <definedName name="深圳" localSheetId="28">#REF!</definedName>
    <definedName name="深圳" localSheetId="29">#REF!</definedName>
    <definedName name="深圳" localSheetId="30">#REF!</definedName>
    <definedName name="深圳" localSheetId="31">#REF!</definedName>
    <definedName name="深圳" localSheetId="32">#REF!</definedName>
    <definedName name="深圳" localSheetId="33">#REF!</definedName>
    <definedName name="深圳" localSheetId="34">#REF!</definedName>
    <definedName name="深圳" localSheetId="35">#REF!</definedName>
    <definedName name="深圳" localSheetId="36">#REF!</definedName>
    <definedName name="深圳" localSheetId="38">#REF!</definedName>
    <definedName name="深圳" localSheetId="37">#REF!</definedName>
    <definedName name="深圳" localSheetId="39">#REF!</definedName>
    <definedName name="深圳" localSheetId="40">#REF!</definedName>
    <definedName name="深圳" localSheetId="41">#REF!</definedName>
    <definedName name="深圳" localSheetId="8">#REF!</definedName>
    <definedName name="深圳">#REF!</definedName>
    <definedName name="生产列1" localSheetId="9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4">#REF!</definedName>
    <definedName name="生产列1" localSheetId="15">#REF!</definedName>
    <definedName name="生产列1" localSheetId="16">#REF!</definedName>
    <definedName name="生产列1" localSheetId="17">#REF!</definedName>
    <definedName name="生产列1" localSheetId="18">#REF!</definedName>
    <definedName name="生产列1" localSheetId="19">#REF!</definedName>
    <definedName name="生产列1" localSheetId="20">#REF!</definedName>
    <definedName name="生产列1" localSheetId="21">#REF!</definedName>
    <definedName name="生产列1" localSheetId="22">#REF!</definedName>
    <definedName name="生产列1" localSheetId="23">#REF!</definedName>
    <definedName name="生产列1" localSheetId="24">#REF!</definedName>
    <definedName name="生产列1" localSheetId="25">#REF!</definedName>
    <definedName name="生产列1" localSheetId="27">#REF!</definedName>
    <definedName name="生产列1" localSheetId="28">#REF!</definedName>
    <definedName name="生产列1" localSheetId="29">#REF!</definedName>
    <definedName name="生产列1" localSheetId="30">#REF!</definedName>
    <definedName name="生产列1" localSheetId="31">#REF!</definedName>
    <definedName name="生产列1" localSheetId="32">#REF!</definedName>
    <definedName name="生产列1" localSheetId="33">#REF!</definedName>
    <definedName name="生产列1" localSheetId="34">#REF!</definedName>
    <definedName name="生产列1" localSheetId="35">#REF!</definedName>
    <definedName name="生产列1" localSheetId="36">#REF!</definedName>
    <definedName name="生产列1" localSheetId="38">#REF!</definedName>
    <definedName name="生产列1" localSheetId="37">#REF!</definedName>
    <definedName name="生产列1" localSheetId="39">#REF!</definedName>
    <definedName name="生产列1" localSheetId="40">#REF!</definedName>
    <definedName name="生产列1" localSheetId="41">#REF!</definedName>
    <definedName name="生产列1" localSheetId="8">#REF!</definedName>
    <definedName name="生产列1">#REF!</definedName>
    <definedName name="生产列11" localSheetId="9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4">#REF!</definedName>
    <definedName name="生产列11" localSheetId="15">#REF!</definedName>
    <definedName name="生产列11" localSheetId="16">#REF!</definedName>
    <definedName name="生产列11" localSheetId="17">#REF!</definedName>
    <definedName name="生产列11" localSheetId="18">#REF!</definedName>
    <definedName name="生产列11" localSheetId="19">#REF!</definedName>
    <definedName name="生产列11" localSheetId="20">#REF!</definedName>
    <definedName name="生产列11" localSheetId="21">#REF!</definedName>
    <definedName name="生产列11" localSheetId="22">#REF!</definedName>
    <definedName name="生产列11" localSheetId="23">#REF!</definedName>
    <definedName name="生产列11" localSheetId="24">#REF!</definedName>
    <definedName name="生产列11" localSheetId="25">#REF!</definedName>
    <definedName name="生产列11" localSheetId="27">#REF!</definedName>
    <definedName name="生产列11" localSheetId="28">#REF!</definedName>
    <definedName name="生产列11" localSheetId="29">#REF!</definedName>
    <definedName name="生产列11" localSheetId="30">#REF!</definedName>
    <definedName name="生产列11" localSheetId="31">#REF!</definedName>
    <definedName name="生产列11" localSheetId="32">#REF!</definedName>
    <definedName name="生产列11" localSheetId="33">#REF!</definedName>
    <definedName name="生产列11" localSheetId="34">#REF!</definedName>
    <definedName name="生产列11" localSheetId="35">#REF!</definedName>
    <definedName name="生产列11" localSheetId="36">#REF!</definedName>
    <definedName name="生产列11" localSheetId="38">#REF!</definedName>
    <definedName name="生产列11" localSheetId="37">#REF!</definedName>
    <definedName name="生产列11" localSheetId="39">#REF!</definedName>
    <definedName name="生产列11" localSheetId="40">#REF!</definedName>
    <definedName name="生产列11" localSheetId="41">#REF!</definedName>
    <definedName name="生产列11" localSheetId="8">#REF!</definedName>
    <definedName name="生产列11">#REF!</definedName>
    <definedName name="生产列15" localSheetId="9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4">#REF!</definedName>
    <definedName name="生产列15" localSheetId="15">#REF!</definedName>
    <definedName name="生产列15" localSheetId="16">#REF!</definedName>
    <definedName name="生产列15" localSheetId="17">#REF!</definedName>
    <definedName name="生产列15" localSheetId="18">#REF!</definedName>
    <definedName name="生产列15" localSheetId="19">#REF!</definedName>
    <definedName name="生产列15" localSheetId="20">#REF!</definedName>
    <definedName name="生产列15" localSheetId="21">#REF!</definedName>
    <definedName name="生产列15" localSheetId="22">#REF!</definedName>
    <definedName name="生产列15" localSheetId="23">#REF!</definedName>
    <definedName name="生产列15" localSheetId="24">#REF!</definedName>
    <definedName name="生产列15" localSheetId="25">#REF!</definedName>
    <definedName name="生产列15" localSheetId="27">#REF!</definedName>
    <definedName name="生产列15" localSheetId="28">#REF!</definedName>
    <definedName name="生产列15" localSheetId="29">#REF!</definedName>
    <definedName name="生产列15" localSheetId="30">#REF!</definedName>
    <definedName name="生产列15" localSheetId="31">#REF!</definedName>
    <definedName name="生产列15" localSheetId="32">#REF!</definedName>
    <definedName name="生产列15" localSheetId="33">#REF!</definedName>
    <definedName name="生产列15" localSheetId="34">#REF!</definedName>
    <definedName name="生产列15" localSheetId="35">#REF!</definedName>
    <definedName name="生产列15" localSheetId="36">#REF!</definedName>
    <definedName name="生产列15" localSheetId="38">#REF!</definedName>
    <definedName name="生产列15" localSheetId="37">#REF!</definedName>
    <definedName name="生产列15" localSheetId="39">#REF!</definedName>
    <definedName name="生产列15" localSheetId="40">#REF!</definedName>
    <definedName name="生产列15" localSheetId="41">#REF!</definedName>
    <definedName name="生产列15" localSheetId="8">#REF!</definedName>
    <definedName name="生产列15">#REF!</definedName>
    <definedName name="生产列16" localSheetId="9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4">#REF!</definedName>
    <definedName name="生产列16" localSheetId="15">#REF!</definedName>
    <definedName name="生产列16" localSheetId="16">#REF!</definedName>
    <definedName name="生产列16" localSheetId="17">#REF!</definedName>
    <definedName name="生产列16" localSheetId="18">#REF!</definedName>
    <definedName name="生产列16" localSheetId="19">#REF!</definedName>
    <definedName name="生产列16" localSheetId="20">#REF!</definedName>
    <definedName name="生产列16" localSheetId="21">#REF!</definedName>
    <definedName name="生产列16" localSheetId="22">#REF!</definedName>
    <definedName name="生产列16" localSheetId="23">#REF!</definedName>
    <definedName name="生产列16" localSheetId="24">#REF!</definedName>
    <definedName name="生产列16" localSheetId="25">#REF!</definedName>
    <definedName name="生产列16" localSheetId="27">#REF!</definedName>
    <definedName name="生产列16" localSheetId="28">#REF!</definedName>
    <definedName name="生产列16" localSheetId="29">#REF!</definedName>
    <definedName name="生产列16" localSheetId="30">#REF!</definedName>
    <definedName name="生产列16" localSheetId="31">#REF!</definedName>
    <definedName name="生产列16" localSheetId="32">#REF!</definedName>
    <definedName name="生产列16" localSheetId="33">#REF!</definedName>
    <definedName name="生产列16" localSheetId="34">#REF!</definedName>
    <definedName name="生产列16" localSheetId="35">#REF!</definedName>
    <definedName name="生产列16" localSheetId="36">#REF!</definedName>
    <definedName name="生产列16" localSheetId="38">#REF!</definedName>
    <definedName name="生产列16" localSheetId="37">#REF!</definedName>
    <definedName name="生产列16" localSheetId="39">#REF!</definedName>
    <definedName name="生产列16" localSheetId="40">#REF!</definedName>
    <definedName name="生产列16" localSheetId="41">#REF!</definedName>
    <definedName name="生产列16" localSheetId="8">#REF!</definedName>
    <definedName name="生产列16">#REF!</definedName>
    <definedName name="生产列17" localSheetId="9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4">#REF!</definedName>
    <definedName name="生产列17" localSheetId="15">#REF!</definedName>
    <definedName name="生产列17" localSheetId="16">#REF!</definedName>
    <definedName name="生产列17" localSheetId="17">#REF!</definedName>
    <definedName name="生产列17" localSheetId="18">#REF!</definedName>
    <definedName name="生产列17" localSheetId="19">#REF!</definedName>
    <definedName name="生产列17" localSheetId="20">#REF!</definedName>
    <definedName name="生产列17" localSheetId="21">#REF!</definedName>
    <definedName name="生产列17" localSheetId="22">#REF!</definedName>
    <definedName name="生产列17" localSheetId="23">#REF!</definedName>
    <definedName name="生产列17" localSheetId="24">#REF!</definedName>
    <definedName name="生产列17" localSheetId="25">#REF!</definedName>
    <definedName name="生产列17" localSheetId="27">#REF!</definedName>
    <definedName name="生产列17" localSheetId="28">#REF!</definedName>
    <definedName name="生产列17" localSheetId="29">#REF!</definedName>
    <definedName name="生产列17" localSheetId="30">#REF!</definedName>
    <definedName name="生产列17" localSheetId="31">#REF!</definedName>
    <definedName name="生产列17" localSheetId="32">#REF!</definedName>
    <definedName name="生产列17" localSheetId="33">#REF!</definedName>
    <definedName name="生产列17" localSheetId="34">#REF!</definedName>
    <definedName name="生产列17" localSheetId="35">#REF!</definedName>
    <definedName name="生产列17" localSheetId="36">#REF!</definedName>
    <definedName name="生产列17" localSheetId="38">#REF!</definedName>
    <definedName name="生产列17" localSheetId="37">#REF!</definedName>
    <definedName name="生产列17" localSheetId="39">#REF!</definedName>
    <definedName name="生产列17" localSheetId="40">#REF!</definedName>
    <definedName name="生产列17" localSheetId="41">#REF!</definedName>
    <definedName name="生产列17" localSheetId="8">#REF!</definedName>
    <definedName name="生产列17">#REF!</definedName>
    <definedName name="生产列19" localSheetId="9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4">#REF!</definedName>
    <definedName name="生产列19" localSheetId="15">#REF!</definedName>
    <definedName name="生产列19" localSheetId="16">#REF!</definedName>
    <definedName name="生产列19" localSheetId="17">#REF!</definedName>
    <definedName name="生产列19" localSheetId="18">#REF!</definedName>
    <definedName name="生产列19" localSheetId="19">#REF!</definedName>
    <definedName name="生产列19" localSheetId="20">#REF!</definedName>
    <definedName name="生产列19" localSheetId="21">#REF!</definedName>
    <definedName name="生产列19" localSheetId="22">#REF!</definedName>
    <definedName name="生产列19" localSheetId="23">#REF!</definedName>
    <definedName name="生产列19" localSheetId="24">#REF!</definedName>
    <definedName name="生产列19" localSheetId="25">#REF!</definedName>
    <definedName name="生产列19" localSheetId="27">#REF!</definedName>
    <definedName name="生产列19" localSheetId="28">#REF!</definedName>
    <definedName name="生产列19" localSheetId="29">#REF!</definedName>
    <definedName name="生产列19" localSheetId="30">#REF!</definedName>
    <definedName name="生产列19" localSheetId="31">#REF!</definedName>
    <definedName name="生产列19" localSheetId="32">#REF!</definedName>
    <definedName name="生产列19" localSheetId="33">#REF!</definedName>
    <definedName name="生产列19" localSheetId="34">#REF!</definedName>
    <definedName name="生产列19" localSheetId="35">#REF!</definedName>
    <definedName name="生产列19" localSheetId="36">#REF!</definedName>
    <definedName name="生产列19" localSheetId="38">#REF!</definedName>
    <definedName name="生产列19" localSheetId="37">#REF!</definedName>
    <definedName name="生产列19" localSheetId="39">#REF!</definedName>
    <definedName name="生产列19" localSheetId="40">#REF!</definedName>
    <definedName name="生产列19" localSheetId="41">#REF!</definedName>
    <definedName name="生产列19" localSheetId="8">#REF!</definedName>
    <definedName name="生产列19">#REF!</definedName>
    <definedName name="生产列2" localSheetId="9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4">#REF!</definedName>
    <definedName name="生产列2" localSheetId="15">#REF!</definedName>
    <definedName name="生产列2" localSheetId="16">#REF!</definedName>
    <definedName name="生产列2" localSheetId="17">#REF!</definedName>
    <definedName name="生产列2" localSheetId="18">#REF!</definedName>
    <definedName name="生产列2" localSheetId="19">#REF!</definedName>
    <definedName name="生产列2" localSheetId="20">#REF!</definedName>
    <definedName name="生产列2" localSheetId="21">#REF!</definedName>
    <definedName name="生产列2" localSheetId="22">#REF!</definedName>
    <definedName name="生产列2" localSheetId="23">#REF!</definedName>
    <definedName name="生产列2" localSheetId="24">#REF!</definedName>
    <definedName name="生产列2" localSheetId="25">#REF!</definedName>
    <definedName name="生产列2" localSheetId="27">#REF!</definedName>
    <definedName name="生产列2" localSheetId="28">#REF!</definedName>
    <definedName name="生产列2" localSheetId="29">#REF!</definedName>
    <definedName name="生产列2" localSheetId="30">#REF!</definedName>
    <definedName name="生产列2" localSheetId="31">#REF!</definedName>
    <definedName name="生产列2" localSheetId="32">#REF!</definedName>
    <definedName name="生产列2" localSheetId="33">#REF!</definedName>
    <definedName name="生产列2" localSheetId="34">#REF!</definedName>
    <definedName name="生产列2" localSheetId="35">#REF!</definedName>
    <definedName name="生产列2" localSheetId="36">#REF!</definedName>
    <definedName name="生产列2" localSheetId="38">#REF!</definedName>
    <definedName name="生产列2" localSheetId="37">#REF!</definedName>
    <definedName name="生产列2" localSheetId="39">#REF!</definedName>
    <definedName name="生产列2" localSheetId="40">#REF!</definedName>
    <definedName name="生产列2" localSheetId="41">#REF!</definedName>
    <definedName name="生产列2" localSheetId="8">#REF!</definedName>
    <definedName name="生产列2">#REF!</definedName>
    <definedName name="生产列20" localSheetId="9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4">#REF!</definedName>
    <definedName name="生产列20" localSheetId="15">#REF!</definedName>
    <definedName name="生产列20" localSheetId="16">#REF!</definedName>
    <definedName name="生产列20" localSheetId="17">#REF!</definedName>
    <definedName name="生产列20" localSheetId="18">#REF!</definedName>
    <definedName name="生产列20" localSheetId="19">#REF!</definedName>
    <definedName name="生产列20" localSheetId="20">#REF!</definedName>
    <definedName name="生产列20" localSheetId="21">#REF!</definedName>
    <definedName name="生产列20" localSheetId="22">#REF!</definedName>
    <definedName name="生产列20" localSheetId="23">#REF!</definedName>
    <definedName name="生产列20" localSheetId="24">#REF!</definedName>
    <definedName name="生产列20" localSheetId="25">#REF!</definedName>
    <definedName name="生产列20" localSheetId="27">#REF!</definedName>
    <definedName name="生产列20" localSheetId="28">#REF!</definedName>
    <definedName name="生产列20" localSheetId="29">#REF!</definedName>
    <definedName name="生产列20" localSheetId="30">#REF!</definedName>
    <definedName name="生产列20" localSheetId="31">#REF!</definedName>
    <definedName name="生产列20" localSheetId="32">#REF!</definedName>
    <definedName name="生产列20" localSheetId="33">#REF!</definedName>
    <definedName name="生产列20" localSheetId="34">#REF!</definedName>
    <definedName name="生产列20" localSheetId="35">#REF!</definedName>
    <definedName name="生产列20" localSheetId="36">#REF!</definedName>
    <definedName name="生产列20" localSheetId="38">#REF!</definedName>
    <definedName name="生产列20" localSheetId="37">#REF!</definedName>
    <definedName name="生产列20" localSheetId="39">#REF!</definedName>
    <definedName name="生产列20" localSheetId="40">#REF!</definedName>
    <definedName name="生产列20" localSheetId="41">#REF!</definedName>
    <definedName name="生产列20" localSheetId="8">#REF!</definedName>
    <definedName name="生产列20">#REF!</definedName>
    <definedName name="生产列3" localSheetId="9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4">#REF!</definedName>
    <definedName name="生产列3" localSheetId="15">#REF!</definedName>
    <definedName name="生产列3" localSheetId="16">#REF!</definedName>
    <definedName name="生产列3" localSheetId="17">#REF!</definedName>
    <definedName name="生产列3" localSheetId="18">#REF!</definedName>
    <definedName name="生产列3" localSheetId="19">#REF!</definedName>
    <definedName name="生产列3" localSheetId="20">#REF!</definedName>
    <definedName name="生产列3" localSheetId="21">#REF!</definedName>
    <definedName name="生产列3" localSheetId="22">#REF!</definedName>
    <definedName name="生产列3" localSheetId="23">#REF!</definedName>
    <definedName name="生产列3" localSheetId="24">#REF!</definedName>
    <definedName name="生产列3" localSheetId="25">#REF!</definedName>
    <definedName name="生产列3" localSheetId="27">#REF!</definedName>
    <definedName name="生产列3" localSheetId="28">#REF!</definedName>
    <definedName name="生产列3" localSheetId="29">#REF!</definedName>
    <definedName name="生产列3" localSheetId="30">#REF!</definedName>
    <definedName name="生产列3" localSheetId="31">#REF!</definedName>
    <definedName name="生产列3" localSheetId="32">#REF!</definedName>
    <definedName name="生产列3" localSheetId="33">#REF!</definedName>
    <definedName name="生产列3" localSheetId="34">#REF!</definedName>
    <definedName name="生产列3" localSheetId="35">#REF!</definedName>
    <definedName name="生产列3" localSheetId="36">#REF!</definedName>
    <definedName name="生产列3" localSheetId="38">#REF!</definedName>
    <definedName name="生产列3" localSheetId="37">#REF!</definedName>
    <definedName name="生产列3" localSheetId="39">#REF!</definedName>
    <definedName name="生产列3" localSheetId="40">#REF!</definedName>
    <definedName name="生产列3" localSheetId="41">#REF!</definedName>
    <definedName name="生产列3" localSheetId="8">#REF!</definedName>
    <definedName name="生产列3">#REF!</definedName>
    <definedName name="生产列4" localSheetId="9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4">#REF!</definedName>
    <definedName name="生产列4" localSheetId="15">#REF!</definedName>
    <definedName name="生产列4" localSheetId="16">#REF!</definedName>
    <definedName name="生产列4" localSheetId="17">#REF!</definedName>
    <definedName name="生产列4" localSheetId="18">#REF!</definedName>
    <definedName name="生产列4" localSheetId="19">#REF!</definedName>
    <definedName name="生产列4" localSheetId="20">#REF!</definedName>
    <definedName name="生产列4" localSheetId="21">#REF!</definedName>
    <definedName name="生产列4" localSheetId="22">#REF!</definedName>
    <definedName name="生产列4" localSheetId="23">#REF!</definedName>
    <definedName name="生产列4" localSheetId="24">#REF!</definedName>
    <definedName name="生产列4" localSheetId="25">#REF!</definedName>
    <definedName name="生产列4" localSheetId="27">#REF!</definedName>
    <definedName name="生产列4" localSheetId="28">#REF!</definedName>
    <definedName name="生产列4" localSheetId="29">#REF!</definedName>
    <definedName name="生产列4" localSheetId="30">#REF!</definedName>
    <definedName name="生产列4" localSheetId="31">#REF!</definedName>
    <definedName name="生产列4" localSheetId="32">#REF!</definedName>
    <definedName name="生产列4" localSheetId="33">#REF!</definedName>
    <definedName name="生产列4" localSheetId="34">#REF!</definedName>
    <definedName name="生产列4" localSheetId="35">#REF!</definedName>
    <definedName name="生产列4" localSheetId="36">#REF!</definedName>
    <definedName name="生产列4" localSheetId="38">#REF!</definedName>
    <definedName name="生产列4" localSheetId="37">#REF!</definedName>
    <definedName name="生产列4" localSheetId="39">#REF!</definedName>
    <definedName name="生产列4" localSheetId="40">#REF!</definedName>
    <definedName name="生产列4" localSheetId="41">#REF!</definedName>
    <definedName name="生产列4" localSheetId="8">#REF!</definedName>
    <definedName name="生产列4">#REF!</definedName>
    <definedName name="生产列5" localSheetId="9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4">#REF!</definedName>
    <definedName name="生产列5" localSheetId="15">#REF!</definedName>
    <definedName name="生产列5" localSheetId="16">#REF!</definedName>
    <definedName name="生产列5" localSheetId="17">#REF!</definedName>
    <definedName name="生产列5" localSheetId="18">#REF!</definedName>
    <definedName name="生产列5" localSheetId="19">#REF!</definedName>
    <definedName name="生产列5" localSheetId="20">#REF!</definedName>
    <definedName name="生产列5" localSheetId="21">#REF!</definedName>
    <definedName name="生产列5" localSheetId="22">#REF!</definedName>
    <definedName name="生产列5" localSheetId="23">#REF!</definedName>
    <definedName name="生产列5" localSheetId="24">#REF!</definedName>
    <definedName name="生产列5" localSheetId="25">#REF!</definedName>
    <definedName name="生产列5" localSheetId="27">#REF!</definedName>
    <definedName name="生产列5" localSheetId="28">#REF!</definedName>
    <definedName name="生产列5" localSheetId="29">#REF!</definedName>
    <definedName name="生产列5" localSheetId="30">#REF!</definedName>
    <definedName name="生产列5" localSheetId="31">#REF!</definedName>
    <definedName name="生产列5" localSheetId="32">#REF!</definedName>
    <definedName name="生产列5" localSheetId="33">#REF!</definedName>
    <definedName name="生产列5" localSheetId="34">#REF!</definedName>
    <definedName name="生产列5" localSheetId="35">#REF!</definedName>
    <definedName name="生产列5" localSheetId="36">#REF!</definedName>
    <definedName name="生产列5" localSheetId="38">#REF!</definedName>
    <definedName name="生产列5" localSheetId="37">#REF!</definedName>
    <definedName name="生产列5" localSheetId="39">#REF!</definedName>
    <definedName name="生产列5" localSheetId="40">#REF!</definedName>
    <definedName name="生产列5" localSheetId="41">#REF!</definedName>
    <definedName name="生产列5" localSheetId="8">#REF!</definedName>
    <definedName name="生产列5">#REF!</definedName>
    <definedName name="生产列6" localSheetId="9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4">#REF!</definedName>
    <definedName name="生产列6" localSheetId="15">#REF!</definedName>
    <definedName name="生产列6" localSheetId="16">#REF!</definedName>
    <definedName name="生产列6" localSheetId="17">#REF!</definedName>
    <definedName name="生产列6" localSheetId="18">#REF!</definedName>
    <definedName name="生产列6" localSheetId="19">#REF!</definedName>
    <definedName name="生产列6" localSheetId="20">#REF!</definedName>
    <definedName name="生产列6" localSheetId="21">#REF!</definedName>
    <definedName name="生产列6" localSheetId="22">#REF!</definedName>
    <definedName name="生产列6" localSheetId="23">#REF!</definedName>
    <definedName name="生产列6" localSheetId="24">#REF!</definedName>
    <definedName name="生产列6" localSheetId="25">#REF!</definedName>
    <definedName name="生产列6" localSheetId="27">#REF!</definedName>
    <definedName name="生产列6" localSheetId="28">#REF!</definedName>
    <definedName name="生产列6" localSheetId="29">#REF!</definedName>
    <definedName name="生产列6" localSheetId="30">#REF!</definedName>
    <definedName name="生产列6" localSheetId="31">#REF!</definedName>
    <definedName name="生产列6" localSheetId="32">#REF!</definedName>
    <definedName name="生产列6" localSheetId="33">#REF!</definedName>
    <definedName name="生产列6" localSheetId="34">#REF!</definedName>
    <definedName name="生产列6" localSheetId="35">#REF!</definedName>
    <definedName name="生产列6" localSheetId="36">#REF!</definedName>
    <definedName name="生产列6" localSheetId="38">#REF!</definedName>
    <definedName name="生产列6" localSheetId="37">#REF!</definedName>
    <definedName name="生产列6" localSheetId="39">#REF!</definedName>
    <definedName name="生产列6" localSheetId="40">#REF!</definedName>
    <definedName name="生产列6" localSheetId="41">#REF!</definedName>
    <definedName name="生产列6" localSheetId="8">#REF!</definedName>
    <definedName name="生产列6">#REF!</definedName>
    <definedName name="生产列7" localSheetId="9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4">#REF!</definedName>
    <definedName name="生产列7" localSheetId="15">#REF!</definedName>
    <definedName name="生产列7" localSheetId="16">#REF!</definedName>
    <definedName name="生产列7" localSheetId="17">#REF!</definedName>
    <definedName name="生产列7" localSheetId="18">#REF!</definedName>
    <definedName name="生产列7" localSheetId="19">#REF!</definedName>
    <definedName name="生产列7" localSheetId="20">#REF!</definedName>
    <definedName name="生产列7" localSheetId="21">#REF!</definedName>
    <definedName name="生产列7" localSheetId="22">#REF!</definedName>
    <definedName name="生产列7" localSheetId="23">#REF!</definedName>
    <definedName name="生产列7" localSheetId="24">#REF!</definedName>
    <definedName name="生产列7" localSheetId="25">#REF!</definedName>
    <definedName name="生产列7" localSheetId="27">#REF!</definedName>
    <definedName name="生产列7" localSheetId="28">#REF!</definedName>
    <definedName name="生产列7" localSheetId="29">#REF!</definedName>
    <definedName name="生产列7" localSheetId="30">#REF!</definedName>
    <definedName name="生产列7" localSheetId="31">#REF!</definedName>
    <definedName name="生产列7" localSheetId="32">#REF!</definedName>
    <definedName name="生产列7" localSheetId="33">#REF!</definedName>
    <definedName name="生产列7" localSheetId="34">#REF!</definedName>
    <definedName name="生产列7" localSheetId="35">#REF!</definedName>
    <definedName name="生产列7" localSheetId="36">#REF!</definedName>
    <definedName name="生产列7" localSheetId="38">#REF!</definedName>
    <definedName name="生产列7" localSheetId="37">#REF!</definedName>
    <definedName name="生产列7" localSheetId="39">#REF!</definedName>
    <definedName name="生产列7" localSheetId="40">#REF!</definedName>
    <definedName name="生产列7" localSheetId="41">#REF!</definedName>
    <definedName name="生产列7" localSheetId="8">#REF!</definedName>
    <definedName name="生产列7">#REF!</definedName>
    <definedName name="生产列8" localSheetId="9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4">#REF!</definedName>
    <definedName name="生产列8" localSheetId="15">#REF!</definedName>
    <definedName name="生产列8" localSheetId="16">#REF!</definedName>
    <definedName name="生产列8" localSheetId="17">#REF!</definedName>
    <definedName name="生产列8" localSheetId="18">#REF!</definedName>
    <definedName name="生产列8" localSheetId="19">#REF!</definedName>
    <definedName name="生产列8" localSheetId="20">#REF!</definedName>
    <definedName name="生产列8" localSheetId="21">#REF!</definedName>
    <definedName name="生产列8" localSheetId="22">#REF!</definedName>
    <definedName name="生产列8" localSheetId="23">#REF!</definedName>
    <definedName name="生产列8" localSheetId="24">#REF!</definedName>
    <definedName name="生产列8" localSheetId="25">#REF!</definedName>
    <definedName name="生产列8" localSheetId="27">#REF!</definedName>
    <definedName name="生产列8" localSheetId="28">#REF!</definedName>
    <definedName name="生产列8" localSheetId="29">#REF!</definedName>
    <definedName name="生产列8" localSheetId="30">#REF!</definedName>
    <definedName name="生产列8" localSheetId="31">#REF!</definedName>
    <definedName name="生产列8" localSheetId="32">#REF!</definedName>
    <definedName name="生产列8" localSheetId="33">#REF!</definedName>
    <definedName name="生产列8" localSheetId="34">#REF!</definedName>
    <definedName name="生产列8" localSheetId="35">#REF!</definedName>
    <definedName name="生产列8" localSheetId="36">#REF!</definedName>
    <definedName name="生产列8" localSheetId="38">#REF!</definedName>
    <definedName name="生产列8" localSheetId="37">#REF!</definedName>
    <definedName name="生产列8" localSheetId="39">#REF!</definedName>
    <definedName name="生产列8" localSheetId="40">#REF!</definedName>
    <definedName name="生产列8" localSheetId="41">#REF!</definedName>
    <definedName name="生产列8" localSheetId="8">#REF!</definedName>
    <definedName name="生产列8">#REF!</definedName>
    <definedName name="生产列9" localSheetId="9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4">#REF!</definedName>
    <definedName name="生产列9" localSheetId="15">#REF!</definedName>
    <definedName name="生产列9" localSheetId="16">#REF!</definedName>
    <definedName name="生产列9" localSheetId="17">#REF!</definedName>
    <definedName name="生产列9" localSheetId="18">#REF!</definedName>
    <definedName name="生产列9" localSheetId="19">#REF!</definedName>
    <definedName name="生产列9" localSheetId="20">#REF!</definedName>
    <definedName name="生产列9" localSheetId="21">#REF!</definedName>
    <definedName name="生产列9" localSheetId="22">#REF!</definedName>
    <definedName name="生产列9" localSheetId="23">#REF!</definedName>
    <definedName name="生产列9" localSheetId="24">#REF!</definedName>
    <definedName name="生产列9" localSheetId="25">#REF!</definedName>
    <definedName name="生产列9" localSheetId="27">#REF!</definedName>
    <definedName name="生产列9" localSheetId="28">#REF!</definedName>
    <definedName name="生产列9" localSheetId="29">#REF!</definedName>
    <definedName name="生产列9" localSheetId="30">#REF!</definedName>
    <definedName name="生产列9" localSheetId="31">#REF!</definedName>
    <definedName name="生产列9" localSheetId="32">#REF!</definedName>
    <definedName name="生产列9" localSheetId="33">#REF!</definedName>
    <definedName name="生产列9" localSheetId="34">#REF!</definedName>
    <definedName name="生产列9" localSheetId="35">#REF!</definedName>
    <definedName name="生产列9" localSheetId="36">#REF!</definedName>
    <definedName name="生产列9" localSheetId="38">#REF!</definedName>
    <definedName name="生产列9" localSheetId="37">#REF!</definedName>
    <definedName name="生产列9" localSheetId="39">#REF!</definedName>
    <definedName name="生产列9" localSheetId="40">#REF!</definedName>
    <definedName name="生产列9" localSheetId="41">#REF!</definedName>
    <definedName name="生产列9" localSheetId="8">#REF!</definedName>
    <definedName name="生产列9">#REF!</definedName>
    <definedName name="生产期" localSheetId="9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4">#REF!</definedName>
    <definedName name="生产期" localSheetId="15">#REF!</definedName>
    <definedName name="生产期" localSheetId="16">#REF!</definedName>
    <definedName name="生产期" localSheetId="17">#REF!</definedName>
    <definedName name="生产期" localSheetId="18">#REF!</definedName>
    <definedName name="生产期" localSheetId="19">#REF!</definedName>
    <definedName name="生产期" localSheetId="20">#REF!</definedName>
    <definedName name="生产期" localSheetId="21">#REF!</definedName>
    <definedName name="生产期" localSheetId="22">#REF!</definedName>
    <definedName name="生产期" localSheetId="23">#REF!</definedName>
    <definedName name="生产期" localSheetId="24">#REF!</definedName>
    <definedName name="生产期" localSheetId="25">#REF!</definedName>
    <definedName name="生产期" localSheetId="27">#REF!</definedName>
    <definedName name="生产期" localSheetId="28">#REF!</definedName>
    <definedName name="生产期" localSheetId="29">#REF!</definedName>
    <definedName name="生产期" localSheetId="30">#REF!</definedName>
    <definedName name="生产期" localSheetId="31">#REF!</definedName>
    <definedName name="生产期" localSheetId="32">#REF!</definedName>
    <definedName name="生产期" localSheetId="33">#REF!</definedName>
    <definedName name="生产期" localSheetId="34">#REF!</definedName>
    <definedName name="生产期" localSheetId="35">#REF!</definedName>
    <definedName name="生产期" localSheetId="36">#REF!</definedName>
    <definedName name="生产期" localSheetId="38">#REF!</definedName>
    <definedName name="生产期" localSheetId="37">#REF!</definedName>
    <definedName name="生产期" localSheetId="39">#REF!</definedName>
    <definedName name="生产期" localSheetId="40">#REF!</definedName>
    <definedName name="生产期" localSheetId="41">#REF!</definedName>
    <definedName name="生产期" localSheetId="8">#REF!</definedName>
    <definedName name="生产期">#REF!</definedName>
    <definedName name="生产期1" localSheetId="9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4">#REF!</definedName>
    <definedName name="生产期1" localSheetId="15">#REF!</definedName>
    <definedName name="生产期1" localSheetId="16">#REF!</definedName>
    <definedName name="生产期1" localSheetId="17">#REF!</definedName>
    <definedName name="生产期1" localSheetId="18">#REF!</definedName>
    <definedName name="生产期1" localSheetId="19">#REF!</definedName>
    <definedName name="生产期1" localSheetId="20">#REF!</definedName>
    <definedName name="生产期1" localSheetId="21">#REF!</definedName>
    <definedName name="生产期1" localSheetId="22">#REF!</definedName>
    <definedName name="生产期1" localSheetId="23">#REF!</definedName>
    <definedName name="生产期1" localSheetId="24">#REF!</definedName>
    <definedName name="生产期1" localSheetId="25">#REF!</definedName>
    <definedName name="生产期1" localSheetId="27">#REF!</definedName>
    <definedName name="生产期1" localSheetId="28">#REF!</definedName>
    <definedName name="生产期1" localSheetId="29">#REF!</definedName>
    <definedName name="生产期1" localSheetId="30">#REF!</definedName>
    <definedName name="生产期1" localSheetId="31">#REF!</definedName>
    <definedName name="生产期1" localSheetId="32">#REF!</definedName>
    <definedName name="生产期1" localSheetId="33">#REF!</definedName>
    <definedName name="生产期1" localSheetId="34">#REF!</definedName>
    <definedName name="生产期1" localSheetId="35">#REF!</definedName>
    <definedName name="生产期1" localSheetId="36">#REF!</definedName>
    <definedName name="生产期1" localSheetId="38">#REF!</definedName>
    <definedName name="生产期1" localSheetId="37">#REF!</definedName>
    <definedName name="生产期1" localSheetId="39">#REF!</definedName>
    <definedName name="生产期1" localSheetId="40">#REF!</definedName>
    <definedName name="生产期1" localSheetId="41">#REF!</definedName>
    <definedName name="生产期1" localSheetId="8">#REF!</definedName>
    <definedName name="生产期1">#REF!</definedName>
    <definedName name="生产期11" localSheetId="9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4">#REF!</definedName>
    <definedName name="生产期11" localSheetId="15">#REF!</definedName>
    <definedName name="生产期11" localSheetId="16">#REF!</definedName>
    <definedName name="生产期11" localSheetId="17">#REF!</definedName>
    <definedName name="生产期11" localSheetId="18">#REF!</definedName>
    <definedName name="生产期11" localSheetId="19">#REF!</definedName>
    <definedName name="生产期11" localSheetId="20">#REF!</definedName>
    <definedName name="生产期11" localSheetId="21">#REF!</definedName>
    <definedName name="生产期11" localSheetId="22">#REF!</definedName>
    <definedName name="生产期11" localSheetId="23">#REF!</definedName>
    <definedName name="生产期11" localSheetId="24">#REF!</definedName>
    <definedName name="生产期11" localSheetId="25">#REF!</definedName>
    <definedName name="生产期11" localSheetId="27">#REF!</definedName>
    <definedName name="生产期11" localSheetId="28">#REF!</definedName>
    <definedName name="生产期11" localSheetId="29">#REF!</definedName>
    <definedName name="生产期11" localSheetId="30">#REF!</definedName>
    <definedName name="生产期11" localSheetId="31">#REF!</definedName>
    <definedName name="生产期11" localSheetId="32">#REF!</definedName>
    <definedName name="生产期11" localSheetId="33">#REF!</definedName>
    <definedName name="生产期11" localSheetId="34">#REF!</definedName>
    <definedName name="生产期11" localSheetId="35">#REF!</definedName>
    <definedName name="生产期11" localSheetId="36">#REF!</definedName>
    <definedName name="生产期11" localSheetId="38">#REF!</definedName>
    <definedName name="生产期11" localSheetId="37">#REF!</definedName>
    <definedName name="生产期11" localSheetId="39">#REF!</definedName>
    <definedName name="生产期11" localSheetId="40">#REF!</definedName>
    <definedName name="生产期11" localSheetId="41">#REF!</definedName>
    <definedName name="生产期11" localSheetId="8">#REF!</definedName>
    <definedName name="生产期11">#REF!</definedName>
    <definedName name="生产期15" localSheetId="9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4">#REF!</definedName>
    <definedName name="生产期15" localSheetId="15">#REF!</definedName>
    <definedName name="生产期15" localSheetId="16">#REF!</definedName>
    <definedName name="生产期15" localSheetId="17">#REF!</definedName>
    <definedName name="生产期15" localSheetId="18">#REF!</definedName>
    <definedName name="生产期15" localSheetId="19">#REF!</definedName>
    <definedName name="生产期15" localSheetId="20">#REF!</definedName>
    <definedName name="生产期15" localSheetId="21">#REF!</definedName>
    <definedName name="生产期15" localSheetId="22">#REF!</definedName>
    <definedName name="生产期15" localSheetId="23">#REF!</definedName>
    <definedName name="生产期15" localSheetId="24">#REF!</definedName>
    <definedName name="生产期15" localSheetId="25">#REF!</definedName>
    <definedName name="生产期15" localSheetId="27">#REF!</definedName>
    <definedName name="生产期15" localSheetId="28">#REF!</definedName>
    <definedName name="生产期15" localSheetId="29">#REF!</definedName>
    <definedName name="生产期15" localSheetId="30">#REF!</definedName>
    <definedName name="生产期15" localSheetId="31">#REF!</definedName>
    <definedName name="生产期15" localSheetId="32">#REF!</definedName>
    <definedName name="生产期15" localSheetId="33">#REF!</definedName>
    <definedName name="生产期15" localSheetId="34">#REF!</definedName>
    <definedName name="生产期15" localSheetId="35">#REF!</definedName>
    <definedName name="生产期15" localSheetId="36">#REF!</definedName>
    <definedName name="生产期15" localSheetId="38">#REF!</definedName>
    <definedName name="生产期15" localSheetId="37">#REF!</definedName>
    <definedName name="生产期15" localSheetId="39">#REF!</definedName>
    <definedName name="生产期15" localSheetId="40">#REF!</definedName>
    <definedName name="生产期15" localSheetId="41">#REF!</definedName>
    <definedName name="生产期15" localSheetId="8">#REF!</definedName>
    <definedName name="生产期15">#REF!</definedName>
    <definedName name="生产期16" localSheetId="9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4">#REF!</definedName>
    <definedName name="生产期16" localSheetId="15">#REF!</definedName>
    <definedName name="生产期16" localSheetId="16">#REF!</definedName>
    <definedName name="生产期16" localSheetId="17">#REF!</definedName>
    <definedName name="生产期16" localSheetId="18">#REF!</definedName>
    <definedName name="生产期16" localSheetId="19">#REF!</definedName>
    <definedName name="生产期16" localSheetId="20">#REF!</definedName>
    <definedName name="生产期16" localSheetId="21">#REF!</definedName>
    <definedName name="生产期16" localSheetId="22">#REF!</definedName>
    <definedName name="生产期16" localSheetId="23">#REF!</definedName>
    <definedName name="生产期16" localSheetId="24">#REF!</definedName>
    <definedName name="生产期16" localSheetId="25">#REF!</definedName>
    <definedName name="生产期16" localSheetId="27">#REF!</definedName>
    <definedName name="生产期16" localSheetId="28">#REF!</definedName>
    <definedName name="生产期16" localSheetId="29">#REF!</definedName>
    <definedName name="生产期16" localSheetId="30">#REF!</definedName>
    <definedName name="生产期16" localSheetId="31">#REF!</definedName>
    <definedName name="生产期16" localSheetId="32">#REF!</definedName>
    <definedName name="生产期16" localSheetId="33">#REF!</definedName>
    <definedName name="生产期16" localSheetId="34">#REF!</definedName>
    <definedName name="生产期16" localSheetId="35">#REF!</definedName>
    <definedName name="生产期16" localSheetId="36">#REF!</definedName>
    <definedName name="生产期16" localSheetId="38">#REF!</definedName>
    <definedName name="生产期16" localSheetId="37">#REF!</definedName>
    <definedName name="生产期16" localSheetId="39">#REF!</definedName>
    <definedName name="生产期16" localSheetId="40">#REF!</definedName>
    <definedName name="生产期16" localSheetId="41">#REF!</definedName>
    <definedName name="生产期16" localSheetId="8">#REF!</definedName>
    <definedName name="生产期16">#REF!</definedName>
    <definedName name="生产期17" localSheetId="9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4">#REF!</definedName>
    <definedName name="生产期17" localSheetId="15">#REF!</definedName>
    <definedName name="生产期17" localSheetId="16">#REF!</definedName>
    <definedName name="生产期17" localSheetId="17">#REF!</definedName>
    <definedName name="生产期17" localSheetId="18">#REF!</definedName>
    <definedName name="生产期17" localSheetId="19">#REF!</definedName>
    <definedName name="生产期17" localSheetId="20">#REF!</definedName>
    <definedName name="生产期17" localSheetId="21">#REF!</definedName>
    <definedName name="生产期17" localSheetId="22">#REF!</definedName>
    <definedName name="生产期17" localSheetId="23">#REF!</definedName>
    <definedName name="生产期17" localSheetId="24">#REF!</definedName>
    <definedName name="生产期17" localSheetId="25">#REF!</definedName>
    <definedName name="生产期17" localSheetId="27">#REF!</definedName>
    <definedName name="生产期17" localSheetId="28">#REF!</definedName>
    <definedName name="生产期17" localSheetId="29">#REF!</definedName>
    <definedName name="生产期17" localSheetId="30">#REF!</definedName>
    <definedName name="生产期17" localSheetId="31">#REF!</definedName>
    <definedName name="生产期17" localSheetId="32">#REF!</definedName>
    <definedName name="生产期17" localSheetId="33">#REF!</definedName>
    <definedName name="生产期17" localSheetId="34">#REF!</definedName>
    <definedName name="生产期17" localSheetId="35">#REF!</definedName>
    <definedName name="生产期17" localSheetId="36">#REF!</definedName>
    <definedName name="生产期17" localSheetId="38">#REF!</definedName>
    <definedName name="生产期17" localSheetId="37">#REF!</definedName>
    <definedName name="生产期17" localSheetId="39">#REF!</definedName>
    <definedName name="生产期17" localSheetId="40">#REF!</definedName>
    <definedName name="生产期17" localSheetId="41">#REF!</definedName>
    <definedName name="生产期17" localSheetId="8">#REF!</definedName>
    <definedName name="生产期17">#REF!</definedName>
    <definedName name="生产期19" localSheetId="9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4">#REF!</definedName>
    <definedName name="生产期19" localSheetId="15">#REF!</definedName>
    <definedName name="生产期19" localSheetId="16">#REF!</definedName>
    <definedName name="生产期19" localSheetId="17">#REF!</definedName>
    <definedName name="生产期19" localSheetId="18">#REF!</definedName>
    <definedName name="生产期19" localSheetId="19">#REF!</definedName>
    <definedName name="生产期19" localSheetId="20">#REF!</definedName>
    <definedName name="生产期19" localSheetId="21">#REF!</definedName>
    <definedName name="生产期19" localSheetId="22">#REF!</definedName>
    <definedName name="生产期19" localSheetId="23">#REF!</definedName>
    <definedName name="生产期19" localSheetId="24">#REF!</definedName>
    <definedName name="生产期19" localSheetId="25">#REF!</definedName>
    <definedName name="生产期19" localSheetId="27">#REF!</definedName>
    <definedName name="生产期19" localSheetId="28">#REF!</definedName>
    <definedName name="生产期19" localSheetId="29">#REF!</definedName>
    <definedName name="生产期19" localSheetId="30">#REF!</definedName>
    <definedName name="生产期19" localSheetId="31">#REF!</definedName>
    <definedName name="生产期19" localSheetId="32">#REF!</definedName>
    <definedName name="生产期19" localSheetId="33">#REF!</definedName>
    <definedName name="生产期19" localSheetId="34">#REF!</definedName>
    <definedName name="生产期19" localSheetId="35">#REF!</definedName>
    <definedName name="生产期19" localSheetId="36">#REF!</definedName>
    <definedName name="生产期19" localSheetId="38">#REF!</definedName>
    <definedName name="生产期19" localSheetId="37">#REF!</definedName>
    <definedName name="生产期19" localSheetId="39">#REF!</definedName>
    <definedName name="生产期19" localSheetId="40">#REF!</definedName>
    <definedName name="生产期19" localSheetId="41">#REF!</definedName>
    <definedName name="生产期19" localSheetId="8">#REF!</definedName>
    <definedName name="生产期19">#REF!</definedName>
    <definedName name="生产期2" localSheetId="9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4">#REF!</definedName>
    <definedName name="生产期2" localSheetId="15">#REF!</definedName>
    <definedName name="生产期2" localSheetId="16">#REF!</definedName>
    <definedName name="生产期2" localSheetId="17">#REF!</definedName>
    <definedName name="生产期2" localSheetId="18">#REF!</definedName>
    <definedName name="生产期2" localSheetId="19">#REF!</definedName>
    <definedName name="生产期2" localSheetId="20">#REF!</definedName>
    <definedName name="生产期2" localSheetId="21">#REF!</definedName>
    <definedName name="生产期2" localSheetId="22">#REF!</definedName>
    <definedName name="生产期2" localSheetId="23">#REF!</definedName>
    <definedName name="生产期2" localSheetId="24">#REF!</definedName>
    <definedName name="生产期2" localSheetId="25">#REF!</definedName>
    <definedName name="生产期2" localSheetId="27">#REF!</definedName>
    <definedName name="生产期2" localSheetId="28">#REF!</definedName>
    <definedName name="生产期2" localSheetId="29">#REF!</definedName>
    <definedName name="生产期2" localSheetId="30">#REF!</definedName>
    <definedName name="生产期2" localSheetId="31">#REF!</definedName>
    <definedName name="生产期2" localSheetId="32">#REF!</definedName>
    <definedName name="生产期2" localSheetId="33">#REF!</definedName>
    <definedName name="生产期2" localSheetId="34">#REF!</definedName>
    <definedName name="生产期2" localSheetId="35">#REF!</definedName>
    <definedName name="生产期2" localSheetId="36">#REF!</definedName>
    <definedName name="生产期2" localSheetId="38">#REF!</definedName>
    <definedName name="生产期2" localSheetId="37">#REF!</definedName>
    <definedName name="生产期2" localSheetId="39">#REF!</definedName>
    <definedName name="生产期2" localSheetId="40">#REF!</definedName>
    <definedName name="生产期2" localSheetId="41">#REF!</definedName>
    <definedName name="生产期2" localSheetId="8">#REF!</definedName>
    <definedName name="生产期2">#REF!</definedName>
    <definedName name="生产期20" localSheetId="9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4">#REF!</definedName>
    <definedName name="生产期20" localSheetId="15">#REF!</definedName>
    <definedName name="生产期20" localSheetId="16">#REF!</definedName>
    <definedName name="生产期20" localSheetId="17">#REF!</definedName>
    <definedName name="生产期20" localSheetId="18">#REF!</definedName>
    <definedName name="生产期20" localSheetId="19">#REF!</definedName>
    <definedName name="生产期20" localSheetId="20">#REF!</definedName>
    <definedName name="生产期20" localSheetId="21">#REF!</definedName>
    <definedName name="生产期20" localSheetId="22">#REF!</definedName>
    <definedName name="生产期20" localSheetId="23">#REF!</definedName>
    <definedName name="生产期20" localSheetId="24">#REF!</definedName>
    <definedName name="生产期20" localSheetId="25">#REF!</definedName>
    <definedName name="生产期20" localSheetId="27">#REF!</definedName>
    <definedName name="生产期20" localSheetId="28">#REF!</definedName>
    <definedName name="生产期20" localSheetId="29">#REF!</definedName>
    <definedName name="生产期20" localSheetId="30">#REF!</definedName>
    <definedName name="生产期20" localSheetId="31">#REF!</definedName>
    <definedName name="生产期20" localSheetId="32">#REF!</definedName>
    <definedName name="生产期20" localSheetId="33">#REF!</definedName>
    <definedName name="生产期20" localSheetId="34">#REF!</definedName>
    <definedName name="生产期20" localSheetId="35">#REF!</definedName>
    <definedName name="生产期20" localSheetId="36">#REF!</definedName>
    <definedName name="生产期20" localSheetId="38">#REF!</definedName>
    <definedName name="生产期20" localSheetId="37">#REF!</definedName>
    <definedName name="生产期20" localSheetId="39">#REF!</definedName>
    <definedName name="生产期20" localSheetId="40">#REF!</definedName>
    <definedName name="生产期20" localSheetId="41">#REF!</definedName>
    <definedName name="生产期20" localSheetId="8">#REF!</definedName>
    <definedName name="生产期20">#REF!</definedName>
    <definedName name="生产期3" localSheetId="9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4">#REF!</definedName>
    <definedName name="生产期3" localSheetId="15">#REF!</definedName>
    <definedName name="生产期3" localSheetId="16">#REF!</definedName>
    <definedName name="生产期3" localSheetId="17">#REF!</definedName>
    <definedName name="生产期3" localSheetId="18">#REF!</definedName>
    <definedName name="生产期3" localSheetId="19">#REF!</definedName>
    <definedName name="生产期3" localSheetId="20">#REF!</definedName>
    <definedName name="生产期3" localSheetId="21">#REF!</definedName>
    <definedName name="生产期3" localSheetId="22">#REF!</definedName>
    <definedName name="生产期3" localSheetId="23">#REF!</definedName>
    <definedName name="生产期3" localSheetId="24">#REF!</definedName>
    <definedName name="生产期3" localSheetId="25">#REF!</definedName>
    <definedName name="生产期3" localSheetId="27">#REF!</definedName>
    <definedName name="生产期3" localSheetId="28">#REF!</definedName>
    <definedName name="生产期3" localSheetId="29">#REF!</definedName>
    <definedName name="生产期3" localSheetId="30">#REF!</definedName>
    <definedName name="生产期3" localSheetId="31">#REF!</definedName>
    <definedName name="生产期3" localSheetId="32">#REF!</definedName>
    <definedName name="生产期3" localSheetId="33">#REF!</definedName>
    <definedName name="生产期3" localSheetId="34">#REF!</definedName>
    <definedName name="生产期3" localSheetId="35">#REF!</definedName>
    <definedName name="生产期3" localSheetId="36">#REF!</definedName>
    <definedName name="生产期3" localSheetId="38">#REF!</definedName>
    <definedName name="生产期3" localSheetId="37">#REF!</definedName>
    <definedName name="生产期3" localSheetId="39">#REF!</definedName>
    <definedName name="生产期3" localSheetId="40">#REF!</definedName>
    <definedName name="生产期3" localSheetId="41">#REF!</definedName>
    <definedName name="生产期3" localSheetId="8">#REF!</definedName>
    <definedName name="生产期3">#REF!</definedName>
    <definedName name="生产期4" localSheetId="9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4">#REF!</definedName>
    <definedName name="生产期4" localSheetId="15">#REF!</definedName>
    <definedName name="生产期4" localSheetId="16">#REF!</definedName>
    <definedName name="生产期4" localSheetId="17">#REF!</definedName>
    <definedName name="生产期4" localSheetId="18">#REF!</definedName>
    <definedName name="生产期4" localSheetId="19">#REF!</definedName>
    <definedName name="生产期4" localSheetId="20">#REF!</definedName>
    <definedName name="生产期4" localSheetId="21">#REF!</definedName>
    <definedName name="生产期4" localSheetId="22">#REF!</definedName>
    <definedName name="生产期4" localSheetId="23">#REF!</definedName>
    <definedName name="生产期4" localSheetId="24">#REF!</definedName>
    <definedName name="生产期4" localSheetId="25">#REF!</definedName>
    <definedName name="生产期4" localSheetId="27">#REF!</definedName>
    <definedName name="生产期4" localSheetId="28">#REF!</definedName>
    <definedName name="生产期4" localSheetId="29">#REF!</definedName>
    <definedName name="生产期4" localSheetId="30">#REF!</definedName>
    <definedName name="生产期4" localSheetId="31">#REF!</definedName>
    <definedName name="生产期4" localSheetId="32">#REF!</definedName>
    <definedName name="生产期4" localSheetId="33">#REF!</definedName>
    <definedName name="生产期4" localSheetId="34">#REF!</definedName>
    <definedName name="生产期4" localSheetId="35">#REF!</definedName>
    <definedName name="生产期4" localSheetId="36">#REF!</definedName>
    <definedName name="生产期4" localSheetId="38">#REF!</definedName>
    <definedName name="生产期4" localSheetId="37">#REF!</definedName>
    <definedName name="生产期4" localSheetId="39">#REF!</definedName>
    <definedName name="生产期4" localSheetId="40">#REF!</definedName>
    <definedName name="生产期4" localSheetId="41">#REF!</definedName>
    <definedName name="生产期4" localSheetId="8">#REF!</definedName>
    <definedName name="生产期4">#REF!</definedName>
    <definedName name="生产期5" localSheetId="9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4">#REF!</definedName>
    <definedName name="生产期5" localSheetId="15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19">#REF!</definedName>
    <definedName name="生产期5" localSheetId="20">#REF!</definedName>
    <definedName name="生产期5" localSheetId="21">#REF!</definedName>
    <definedName name="生产期5" localSheetId="22">#REF!</definedName>
    <definedName name="生产期5" localSheetId="23">#REF!</definedName>
    <definedName name="生产期5" localSheetId="24">#REF!</definedName>
    <definedName name="生产期5" localSheetId="25">#REF!</definedName>
    <definedName name="生产期5" localSheetId="27">#REF!</definedName>
    <definedName name="生产期5" localSheetId="28">#REF!</definedName>
    <definedName name="生产期5" localSheetId="29">#REF!</definedName>
    <definedName name="生产期5" localSheetId="30">#REF!</definedName>
    <definedName name="生产期5" localSheetId="31">#REF!</definedName>
    <definedName name="生产期5" localSheetId="32">#REF!</definedName>
    <definedName name="生产期5" localSheetId="33">#REF!</definedName>
    <definedName name="生产期5" localSheetId="34">#REF!</definedName>
    <definedName name="生产期5" localSheetId="35">#REF!</definedName>
    <definedName name="生产期5" localSheetId="36">#REF!</definedName>
    <definedName name="生产期5" localSheetId="38">#REF!</definedName>
    <definedName name="生产期5" localSheetId="37">#REF!</definedName>
    <definedName name="生产期5" localSheetId="39">#REF!</definedName>
    <definedName name="生产期5" localSheetId="40">#REF!</definedName>
    <definedName name="生产期5" localSheetId="41">#REF!</definedName>
    <definedName name="生产期5" localSheetId="8">#REF!</definedName>
    <definedName name="生产期5">#REF!</definedName>
    <definedName name="生产期6" localSheetId="9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4">#REF!</definedName>
    <definedName name="生产期6" localSheetId="15">#REF!</definedName>
    <definedName name="生产期6" localSheetId="16">#REF!</definedName>
    <definedName name="生产期6" localSheetId="17">#REF!</definedName>
    <definedName name="生产期6" localSheetId="18">#REF!</definedName>
    <definedName name="生产期6" localSheetId="19">#REF!</definedName>
    <definedName name="生产期6" localSheetId="20">#REF!</definedName>
    <definedName name="生产期6" localSheetId="21">#REF!</definedName>
    <definedName name="生产期6" localSheetId="22">#REF!</definedName>
    <definedName name="生产期6" localSheetId="23">#REF!</definedName>
    <definedName name="生产期6" localSheetId="24">#REF!</definedName>
    <definedName name="生产期6" localSheetId="25">#REF!</definedName>
    <definedName name="生产期6" localSheetId="27">#REF!</definedName>
    <definedName name="生产期6" localSheetId="28">#REF!</definedName>
    <definedName name="生产期6" localSheetId="29">#REF!</definedName>
    <definedName name="生产期6" localSheetId="30">#REF!</definedName>
    <definedName name="生产期6" localSheetId="31">#REF!</definedName>
    <definedName name="生产期6" localSheetId="32">#REF!</definedName>
    <definedName name="生产期6" localSheetId="33">#REF!</definedName>
    <definedName name="生产期6" localSheetId="34">#REF!</definedName>
    <definedName name="生产期6" localSheetId="35">#REF!</definedName>
    <definedName name="生产期6" localSheetId="36">#REF!</definedName>
    <definedName name="生产期6" localSheetId="38">#REF!</definedName>
    <definedName name="生产期6" localSheetId="37">#REF!</definedName>
    <definedName name="生产期6" localSheetId="39">#REF!</definedName>
    <definedName name="生产期6" localSheetId="40">#REF!</definedName>
    <definedName name="生产期6" localSheetId="41">#REF!</definedName>
    <definedName name="生产期6" localSheetId="8">#REF!</definedName>
    <definedName name="生产期6">#REF!</definedName>
    <definedName name="生产期7" localSheetId="9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4">#REF!</definedName>
    <definedName name="生产期7" localSheetId="15">#REF!</definedName>
    <definedName name="生产期7" localSheetId="16">#REF!</definedName>
    <definedName name="生产期7" localSheetId="17">#REF!</definedName>
    <definedName name="生产期7" localSheetId="18">#REF!</definedName>
    <definedName name="生产期7" localSheetId="19">#REF!</definedName>
    <definedName name="生产期7" localSheetId="20">#REF!</definedName>
    <definedName name="生产期7" localSheetId="21">#REF!</definedName>
    <definedName name="生产期7" localSheetId="22">#REF!</definedName>
    <definedName name="生产期7" localSheetId="23">#REF!</definedName>
    <definedName name="生产期7" localSheetId="24">#REF!</definedName>
    <definedName name="生产期7" localSheetId="25">#REF!</definedName>
    <definedName name="生产期7" localSheetId="27">#REF!</definedName>
    <definedName name="生产期7" localSheetId="28">#REF!</definedName>
    <definedName name="生产期7" localSheetId="29">#REF!</definedName>
    <definedName name="生产期7" localSheetId="30">#REF!</definedName>
    <definedName name="生产期7" localSheetId="31">#REF!</definedName>
    <definedName name="生产期7" localSheetId="32">#REF!</definedName>
    <definedName name="生产期7" localSheetId="33">#REF!</definedName>
    <definedName name="生产期7" localSheetId="34">#REF!</definedName>
    <definedName name="生产期7" localSheetId="35">#REF!</definedName>
    <definedName name="生产期7" localSheetId="36">#REF!</definedName>
    <definedName name="生产期7" localSheetId="38">#REF!</definedName>
    <definedName name="生产期7" localSheetId="37">#REF!</definedName>
    <definedName name="生产期7" localSheetId="39">#REF!</definedName>
    <definedName name="生产期7" localSheetId="40">#REF!</definedName>
    <definedName name="生产期7" localSheetId="41">#REF!</definedName>
    <definedName name="生产期7" localSheetId="8">#REF!</definedName>
    <definedName name="生产期7">#REF!</definedName>
    <definedName name="生产期8" localSheetId="9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4">#REF!</definedName>
    <definedName name="生产期8" localSheetId="15">#REF!</definedName>
    <definedName name="生产期8" localSheetId="16">#REF!</definedName>
    <definedName name="生产期8" localSheetId="17">#REF!</definedName>
    <definedName name="生产期8" localSheetId="18">#REF!</definedName>
    <definedName name="生产期8" localSheetId="19">#REF!</definedName>
    <definedName name="生产期8" localSheetId="20">#REF!</definedName>
    <definedName name="生产期8" localSheetId="21">#REF!</definedName>
    <definedName name="生产期8" localSheetId="22">#REF!</definedName>
    <definedName name="生产期8" localSheetId="23">#REF!</definedName>
    <definedName name="生产期8" localSheetId="24">#REF!</definedName>
    <definedName name="生产期8" localSheetId="25">#REF!</definedName>
    <definedName name="生产期8" localSheetId="27">#REF!</definedName>
    <definedName name="生产期8" localSheetId="28">#REF!</definedName>
    <definedName name="生产期8" localSheetId="29">#REF!</definedName>
    <definedName name="生产期8" localSheetId="30">#REF!</definedName>
    <definedName name="生产期8" localSheetId="31">#REF!</definedName>
    <definedName name="生产期8" localSheetId="32">#REF!</definedName>
    <definedName name="生产期8" localSheetId="33">#REF!</definedName>
    <definedName name="生产期8" localSheetId="34">#REF!</definedName>
    <definedName name="生产期8" localSheetId="35">#REF!</definedName>
    <definedName name="生产期8" localSheetId="36">#REF!</definedName>
    <definedName name="生产期8" localSheetId="38">#REF!</definedName>
    <definedName name="生产期8" localSheetId="37">#REF!</definedName>
    <definedName name="生产期8" localSheetId="39">#REF!</definedName>
    <definedName name="生产期8" localSheetId="40">#REF!</definedName>
    <definedName name="生产期8" localSheetId="41">#REF!</definedName>
    <definedName name="生产期8" localSheetId="8">#REF!</definedName>
    <definedName name="生产期8">#REF!</definedName>
    <definedName name="生产期9" localSheetId="9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4">#REF!</definedName>
    <definedName name="生产期9" localSheetId="15">#REF!</definedName>
    <definedName name="生产期9" localSheetId="16">#REF!</definedName>
    <definedName name="生产期9" localSheetId="17">#REF!</definedName>
    <definedName name="生产期9" localSheetId="18">#REF!</definedName>
    <definedName name="生产期9" localSheetId="19">#REF!</definedName>
    <definedName name="生产期9" localSheetId="20">#REF!</definedName>
    <definedName name="生产期9" localSheetId="21">#REF!</definedName>
    <definedName name="生产期9" localSheetId="22">#REF!</definedName>
    <definedName name="生产期9" localSheetId="23">#REF!</definedName>
    <definedName name="生产期9" localSheetId="24">#REF!</definedName>
    <definedName name="生产期9" localSheetId="25">#REF!</definedName>
    <definedName name="生产期9" localSheetId="27">#REF!</definedName>
    <definedName name="生产期9" localSheetId="28">#REF!</definedName>
    <definedName name="生产期9" localSheetId="29">#REF!</definedName>
    <definedName name="生产期9" localSheetId="30">#REF!</definedName>
    <definedName name="生产期9" localSheetId="31">#REF!</definedName>
    <definedName name="生产期9" localSheetId="32">#REF!</definedName>
    <definedName name="生产期9" localSheetId="33">#REF!</definedName>
    <definedName name="生产期9" localSheetId="34">#REF!</definedName>
    <definedName name="生产期9" localSheetId="35">#REF!</definedName>
    <definedName name="生产期9" localSheetId="36">#REF!</definedName>
    <definedName name="生产期9" localSheetId="38">#REF!</definedName>
    <definedName name="生产期9" localSheetId="37">#REF!</definedName>
    <definedName name="生产期9" localSheetId="39">#REF!</definedName>
    <definedName name="生产期9" localSheetId="40">#REF!</definedName>
    <definedName name="生产期9" localSheetId="41">#REF!</definedName>
    <definedName name="生产期9" localSheetId="8">#REF!</definedName>
    <definedName name="生产期9">#REF!</definedName>
    <definedName name="省级">#N/A</definedName>
    <definedName name="时代" localSheetId="9">#REF!</definedName>
    <definedName name="时代" localSheetId="11">#REF!</definedName>
    <definedName name="时代" localSheetId="12">#REF!</definedName>
    <definedName name="时代" localSheetId="13">#REF!</definedName>
    <definedName name="时代" localSheetId="14">#REF!</definedName>
    <definedName name="时代" localSheetId="15">#REF!</definedName>
    <definedName name="时代" localSheetId="16">#REF!</definedName>
    <definedName name="时代" localSheetId="17">#REF!</definedName>
    <definedName name="时代" localSheetId="18">#REF!</definedName>
    <definedName name="时代" localSheetId="19">#REF!</definedName>
    <definedName name="时代" localSheetId="20">#REF!</definedName>
    <definedName name="时代" localSheetId="21">#REF!</definedName>
    <definedName name="时代" localSheetId="22">#REF!</definedName>
    <definedName name="时代" localSheetId="23">#REF!</definedName>
    <definedName name="时代" localSheetId="24">#REF!</definedName>
    <definedName name="时代" localSheetId="25">#REF!</definedName>
    <definedName name="时代" localSheetId="27">#REF!</definedName>
    <definedName name="时代" localSheetId="28">#REF!</definedName>
    <definedName name="时代" localSheetId="29">#REF!</definedName>
    <definedName name="时代" localSheetId="30">#REF!</definedName>
    <definedName name="时代" localSheetId="31">#REF!</definedName>
    <definedName name="时代" localSheetId="32">#REF!</definedName>
    <definedName name="时代" localSheetId="33">#REF!</definedName>
    <definedName name="时代" localSheetId="34">#REF!</definedName>
    <definedName name="时代" localSheetId="35">#REF!</definedName>
    <definedName name="时代" localSheetId="36">#REF!</definedName>
    <definedName name="时代" localSheetId="38">#REF!</definedName>
    <definedName name="时代" localSheetId="37">#REF!</definedName>
    <definedName name="时代" localSheetId="39">#REF!</definedName>
    <definedName name="时代" localSheetId="40">#REF!</definedName>
    <definedName name="时代" localSheetId="41">#REF!</definedName>
    <definedName name="时代" localSheetId="8">#REF!</definedName>
    <definedName name="时代">#REF!</definedName>
    <definedName name="是" localSheetId="9">#REF!</definedName>
    <definedName name="是" localSheetId="11">#REF!</definedName>
    <definedName name="是" localSheetId="12">#REF!</definedName>
    <definedName name="是" localSheetId="13">#REF!</definedName>
    <definedName name="是" localSheetId="14">#REF!</definedName>
    <definedName name="是" localSheetId="15">#REF!</definedName>
    <definedName name="是" localSheetId="16">#REF!</definedName>
    <definedName name="是" localSheetId="17">#REF!</definedName>
    <definedName name="是" localSheetId="18">#REF!</definedName>
    <definedName name="是" localSheetId="19">#REF!</definedName>
    <definedName name="是" localSheetId="20">#REF!</definedName>
    <definedName name="是" localSheetId="21">#REF!</definedName>
    <definedName name="是" localSheetId="22">#REF!</definedName>
    <definedName name="是" localSheetId="23">#REF!</definedName>
    <definedName name="是" localSheetId="24">#REF!</definedName>
    <definedName name="是" localSheetId="25">#REF!</definedName>
    <definedName name="是" localSheetId="27">#REF!</definedName>
    <definedName name="是" localSheetId="28">#REF!</definedName>
    <definedName name="是" localSheetId="29">#REF!</definedName>
    <definedName name="是" localSheetId="30">#REF!</definedName>
    <definedName name="是" localSheetId="31">#REF!</definedName>
    <definedName name="是" localSheetId="32">#REF!</definedName>
    <definedName name="是" localSheetId="33">#REF!</definedName>
    <definedName name="是" localSheetId="34">#REF!</definedName>
    <definedName name="是" localSheetId="35">#REF!</definedName>
    <definedName name="是" localSheetId="36">#REF!</definedName>
    <definedName name="是" localSheetId="38">#REF!</definedName>
    <definedName name="是" localSheetId="37">#REF!</definedName>
    <definedName name="是" localSheetId="39">#REF!</definedName>
    <definedName name="是" localSheetId="40">#REF!</definedName>
    <definedName name="是" localSheetId="41">#REF!</definedName>
    <definedName name="是" localSheetId="8">#REF!</definedName>
    <definedName name="是">#REF!</definedName>
    <definedName name="是水水水水" localSheetId="9">#REF!</definedName>
    <definedName name="是水水水水" localSheetId="11">#REF!</definedName>
    <definedName name="是水水水水" localSheetId="12">#REF!</definedName>
    <definedName name="是水水水水" localSheetId="13">#REF!</definedName>
    <definedName name="是水水水水" localSheetId="14">#REF!</definedName>
    <definedName name="是水水水水" localSheetId="15">#REF!</definedName>
    <definedName name="是水水水水" localSheetId="16">#REF!</definedName>
    <definedName name="是水水水水" localSheetId="17">#REF!</definedName>
    <definedName name="是水水水水" localSheetId="18">#REF!</definedName>
    <definedName name="是水水水水" localSheetId="19">#REF!</definedName>
    <definedName name="是水水水水" localSheetId="20">#REF!</definedName>
    <definedName name="是水水水水" localSheetId="21">#REF!</definedName>
    <definedName name="是水水水水" localSheetId="22">#REF!</definedName>
    <definedName name="是水水水水" localSheetId="23">#REF!</definedName>
    <definedName name="是水水水水" localSheetId="24">#REF!</definedName>
    <definedName name="是水水水水" localSheetId="25">#REF!</definedName>
    <definedName name="是水水水水" localSheetId="27">#REF!</definedName>
    <definedName name="是水水水水" localSheetId="28">#REF!</definedName>
    <definedName name="是水水水水" localSheetId="29">#REF!</definedName>
    <definedName name="是水水水水" localSheetId="30">#REF!</definedName>
    <definedName name="是水水水水" localSheetId="31">#REF!</definedName>
    <definedName name="是水水水水" localSheetId="32">#REF!</definedName>
    <definedName name="是水水水水" localSheetId="33">#REF!</definedName>
    <definedName name="是水水水水" localSheetId="34">#REF!</definedName>
    <definedName name="是水水水水" localSheetId="35">#REF!</definedName>
    <definedName name="是水水水水" localSheetId="36">#REF!</definedName>
    <definedName name="是水水水水" localSheetId="38">#REF!</definedName>
    <definedName name="是水水水水" localSheetId="37">#REF!</definedName>
    <definedName name="是水水水水" localSheetId="39">#REF!</definedName>
    <definedName name="是水水水水" localSheetId="40">#REF!</definedName>
    <definedName name="是水水水水" localSheetId="41">#REF!</definedName>
    <definedName name="是水水水水" localSheetId="8">#REF!</definedName>
    <definedName name="是水水水水">#REF!</definedName>
    <definedName name="收入表">#N/A</definedName>
    <definedName name="水水水嘎嘎嘎水" localSheetId="9">#REF!</definedName>
    <definedName name="水水水嘎嘎嘎水" localSheetId="11">#REF!</definedName>
    <definedName name="水水水嘎嘎嘎水" localSheetId="12">#REF!</definedName>
    <definedName name="水水水嘎嘎嘎水" localSheetId="13">#REF!</definedName>
    <definedName name="水水水嘎嘎嘎水" localSheetId="14">#REF!</definedName>
    <definedName name="水水水嘎嘎嘎水" localSheetId="15">#REF!</definedName>
    <definedName name="水水水嘎嘎嘎水" localSheetId="16">#REF!</definedName>
    <definedName name="水水水嘎嘎嘎水" localSheetId="17">#REF!</definedName>
    <definedName name="水水水嘎嘎嘎水" localSheetId="18">#REF!</definedName>
    <definedName name="水水水嘎嘎嘎水" localSheetId="19">#REF!</definedName>
    <definedName name="水水水嘎嘎嘎水" localSheetId="20">#REF!</definedName>
    <definedName name="水水水嘎嘎嘎水" localSheetId="21">#REF!</definedName>
    <definedName name="水水水嘎嘎嘎水" localSheetId="22">#REF!</definedName>
    <definedName name="水水水嘎嘎嘎水" localSheetId="23">#REF!</definedName>
    <definedName name="水水水嘎嘎嘎水" localSheetId="24">#REF!</definedName>
    <definedName name="水水水嘎嘎嘎水" localSheetId="25">#REF!</definedName>
    <definedName name="水水水嘎嘎嘎水" localSheetId="27">#REF!</definedName>
    <definedName name="水水水嘎嘎嘎水" localSheetId="28">#REF!</definedName>
    <definedName name="水水水嘎嘎嘎水" localSheetId="29">#REF!</definedName>
    <definedName name="水水水嘎嘎嘎水" localSheetId="30">#REF!</definedName>
    <definedName name="水水水嘎嘎嘎水" localSheetId="31">#REF!</definedName>
    <definedName name="水水水嘎嘎嘎水" localSheetId="32">#REF!</definedName>
    <definedName name="水水水嘎嘎嘎水" localSheetId="33">#REF!</definedName>
    <definedName name="水水水嘎嘎嘎水" localSheetId="34">#REF!</definedName>
    <definedName name="水水水嘎嘎嘎水" localSheetId="35">#REF!</definedName>
    <definedName name="水水水嘎嘎嘎水" localSheetId="36">#REF!</definedName>
    <definedName name="水水水嘎嘎嘎水" localSheetId="38">#REF!</definedName>
    <definedName name="水水水嘎嘎嘎水" localSheetId="37">#REF!</definedName>
    <definedName name="水水水嘎嘎嘎水" localSheetId="39">#REF!</definedName>
    <definedName name="水水水嘎嘎嘎水" localSheetId="40">#REF!</definedName>
    <definedName name="水水水嘎嘎嘎水" localSheetId="41">#REF!</definedName>
    <definedName name="水水水嘎嘎嘎水" localSheetId="8">#REF!</definedName>
    <definedName name="水水水嘎嘎嘎水">#REF!</definedName>
    <definedName name="水水水水" localSheetId="9">#REF!</definedName>
    <definedName name="水水水水" localSheetId="11">#REF!</definedName>
    <definedName name="水水水水" localSheetId="12">#REF!</definedName>
    <definedName name="水水水水" localSheetId="13">#REF!</definedName>
    <definedName name="水水水水" localSheetId="14">#REF!</definedName>
    <definedName name="水水水水" localSheetId="15">#REF!</definedName>
    <definedName name="水水水水" localSheetId="16">#REF!</definedName>
    <definedName name="水水水水" localSheetId="17">#REF!</definedName>
    <definedName name="水水水水" localSheetId="18">#REF!</definedName>
    <definedName name="水水水水" localSheetId="19">#REF!</definedName>
    <definedName name="水水水水" localSheetId="20">#REF!</definedName>
    <definedName name="水水水水" localSheetId="21">#REF!</definedName>
    <definedName name="水水水水" localSheetId="22">#REF!</definedName>
    <definedName name="水水水水" localSheetId="23">#REF!</definedName>
    <definedName name="水水水水" localSheetId="24">#REF!</definedName>
    <definedName name="水水水水" localSheetId="25">#REF!</definedName>
    <definedName name="水水水水" localSheetId="27">#REF!</definedName>
    <definedName name="水水水水" localSheetId="28">#REF!</definedName>
    <definedName name="水水水水" localSheetId="29">#REF!</definedName>
    <definedName name="水水水水" localSheetId="30">#REF!</definedName>
    <definedName name="水水水水" localSheetId="31">#REF!</definedName>
    <definedName name="水水水水" localSheetId="32">#REF!</definedName>
    <definedName name="水水水水" localSheetId="33">#REF!</definedName>
    <definedName name="水水水水" localSheetId="34">#REF!</definedName>
    <definedName name="水水水水" localSheetId="35">#REF!</definedName>
    <definedName name="水水水水" localSheetId="36">#REF!</definedName>
    <definedName name="水水水水" localSheetId="38">#REF!</definedName>
    <definedName name="水水水水" localSheetId="37">#REF!</definedName>
    <definedName name="水水水水" localSheetId="39">#REF!</definedName>
    <definedName name="水水水水" localSheetId="40">#REF!</definedName>
    <definedName name="水水水水" localSheetId="41">#REF!</definedName>
    <definedName name="水水水水" localSheetId="8">#REF!</definedName>
    <definedName name="水水水水">#REF!</definedName>
    <definedName name="四川" localSheetId="9">#REF!</definedName>
    <definedName name="四川" localSheetId="11">#REF!</definedName>
    <definedName name="四川" localSheetId="12">#REF!</definedName>
    <definedName name="四川" localSheetId="13">#REF!</definedName>
    <definedName name="四川" localSheetId="14">#REF!</definedName>
    <definedName name="四川" localSheetId="15">#REF!</definedName>
    <definedName name="四川" localSheetId="16">#REF!</definedName>
    <definedName name="四川" localSheetId="17">#REF!</definedName>
    <definedName name="四川" localSheetId="18">#REF!</definedName>
    <definedName name="四川" localSheetId="19">#REF!</definedName>
    <definedName name="四川" localSheetId="20">#REF!</definedName>
    <definedName name="四川" localSheetId="21">#REF!</definedName>
    <definedName name="四川" localSheetId="22">#REF!</definedName>
    <definedName name="四川" localSheetId="23">#REF!</definedName>
    <definedName name="四川" localSheetId="24">#REF!</definedName>
    <definedName name="四川" localSheetId="25">#REF!</definedName>
    <definedName name="四川" localSheetId="27">#REF!</definedName>
    <definedName name="四川" localSheetId="28">#REF!</definedName>
    <definedName name="四川" localSheetId="29">#REF!</definedName>
    <definedName name="四川" localSheetId="30">#REF!</definedName>
    <definedName name="四川" localSheetId="31">#REF!</definedName>
    <definedName name="四川" localSheetId="32">#REF!</definedName>
    <definedName name="四川" localSheetId="33">#REF!</definedName>
    <definedName name="四川" localSheetId="34">#REF!</definedName>
    <definedName name="四川" localSheetId="35">#REF!</definedName>
    <definedName name="四川" localSheetId="36">#REF!</definedName>
    <definedName name="四川" localSheetId="38">#REF!</definedName>
    <definedName name="四川" localSheetId="37">#REF!</definedName>
    <definedName name="四川" localSheetId="39">#REF!</definedName>
    <definedName name="四川" localSheetId="40">#REF!</definedName>
    <definedName name="四川" localSheetId="41">#REF!</definedName>
    <definedName name="四川" localSheetId="8">#REF!</definedName>
    <definedName name="四川">#REF!</definedName>
    <definedName name="天津" localSheetId="9">#REF!</definedName>
    <definedName name="天津" localSheetId="11">#REF!</definedName>
    <definedName name="天津" localSheetId="12">#REF!</definedName>
    <definedName name="天津" localSheetId="13">#REF!</definedName>
    <definedName name="天津" localSheetId="14">#REF!</definedName>
    <definedName name="天津" localSheetId="15">#REF!</definedName>
    <definedName name="天津" localSheetId="16">#REF!</definedName>
    <definedName name="天津" localSheetId="17">#REF!</definedName>
    <definedName name="天津" localSheetId="18">#REF!</definedName>
    <definedName name="天津" localSheetId="19">#REF!</definedName>
    <definedName name="天津" localSheetId="20">#REF!</definedName>
    <definedName name="天津" localSheetId="21">#REF!</definedName>
    <definedName name="天津" localSheetId="22">#REF!</definedName>
    <definedName name="天津" localSheetId="23">#REF!</definedName>
    <definedName name="天津" localSheetId="24">#REF!</definedName>
    <definedName name="天津" localSheetId="25">#REF!</definedName>
    <definedName name="天津" localSheetId="27">#REF!</definedName>
    <definedName name="天津" localSheetId="28">#REF!</definedName>
    <definedName name="天津" localSheetId="29">#REF!</definedName>
    <definedName name="天津" localSheetId="30">#REF!</definedName>
    <definedName name="天津" localSheetId="31">#REF!</definedName>
    <definedName name="天津" localSheetId="32">#REF!</definedName>
    <definedName name="天津" localSheetId="33">#REF!</definedName>
    <definedName name="天津" localSheetId="34">#REF!</definedName>
    <definedName name="天津" localSheetId="35">#REF!</definedName>
    <definedName name="天津" localSheetId="36">#REF!</definedName>
    <definedName name="天津" localSheetId="38">#REF!</definedName>
    <definedName name="天津" localSheetId="37">#REF!</definedName>
    <definedName name="天津" localSheetId="39">#REF!</definedName>
    <definedName name="天津" localSheetId="40">#REF!</definedName>
    <definedName name="天津" localSheetId="41">#REF!</definedName>
    <definedName name="天津" localSheetId="8">#REF!</definedName>
    <definedName name="天津">#REF!</definedName>
    <definedName name="我问问" localSheetId="9">#REF!</definedName>
    <definedName name="我问问" localSheetId="11">#REF!</definedName>
    <definedName name="我问问" localSheetId="12">#REF!</definedName>
    <definedName name="我问问" localSheetId="13">#REF!</definedName>
    <definedName name="我问问" localSheetId="14">#REF!</definedName>
    <definedName name="我问问" localSheetId="15">#REF!</definedName>
    <definedName name="我问问" localSheetId="16">#REF!</definedName>
    <definedName name="我问问" localSheetId="17">#REF!</definedName>
    <definedName name="我问问" localSheetId="18">#REF!</definedName>
    <definedName name="我问问" localSheetId="19">#REF!</definedName>
    <definedName name="我问问" localSheetId="20">#REF!</definedName>
    <definedName name="我问问" localSheetId="21">#REF!</definedName>
    <definedName name="我问问" localSheetId="22">#REF!</definedName>
    <definedName name="我问问" localSheetId="23">#REF!</definedName>
    <definedName name="我问问" localSheetId="24">#REF!</definedName>
    <definedName name="我问问" localSheetId="25">#REF!</definedName>
    <definedName name="我问问" localSheetId="27">#REF!</definedName>
    <definedName name="我问问" localSheetId="28">#REF!</definedName>
    <definedName name="我问问" localSheetId="29">#REF!</definedName>
    <definedName name="我问问" localSheetId="30">#REF!</definedName>
    <definedName name="我问问" localSheetId="31">#REF!</definedName>
    <definedName name="我问问" localSheetId="32">#REF!</definedName>
    <definedName name="我问问" localSheetId="33">#REF!</definedName>
    <definedName name="我问问" localSheetId="34">#REF!</definedName>
    <definedName name="我问问" localSheetId="35">#REF!</definedName>
    <definedName name="我问问" localSheetId="36">#REF!</definedName>
    <definedName name="我问问" localSheetId="38">#REF!</definedName>
    <definedName name="我问问" localSheetId="37">#REF!</definedName>
    <definedName name="我问问" localSheetId="39">#REF!</definedName>
    <definedName name="我问问" localSheetId="40">#REF!</definedName>
    <definedName name="我问问" localSheetId="41">#REF!</definedName>
    <definedName name="我问问" localSheetId="8">#REF!</definedName>
    <definedName name="我问问">#REF!</definedName>
    <definedName name="西藏" localSheetId="9">#REF!</definedName>
    <definedName name="西藏" localSheetId="11">#REF!</definedName>
    <definedName name="西藏" localSheetId="12">#REF!</definedName>
    <definedName name="西藏" localSheetId="13">#REF!</definedName>
    <definedName name="西藏" localSheetId="14">#REF!</definedName>
    <definedName name="西藏" localSheetId="15">#REF!</definedName>
    <definedName name="西藏" localSheetId="16">#REF!</definedName>
    <definedName name="西藏" localSheetId="17">#REF!</definedName>
    <definedName name="西藏" localSheetId="18">#REF!</definedName>
    <definedName name="西藏" localSheetId="19">#REF!</definedName>
    <definedName name="西藏" localSheetId="20">#REF!</definedName>
    <definedName name="西藏" localSheetId="21">#REF!</definedName>
    <definedName name="西藏" localSheetId="22">#REF!</definedName>
    <definedName name="西藏" localSheetId="23">#REF!</definedName>
    <definedName name="西藏" localSheetId="24">#REF!</definedName>
    <definedName name="西藏" localSheetId="25">#REF!</definedName>
    <definedName name="西藏" localSheetId="27">#REF!</definedName>
    <definedName name="西藏" localSheetId="28">#REF!</definedName>
    <definedName name="西藏" localSheetId="29">#REF!</definedName>
    <definedName name="西藏" localSheetId="30">#REF!</definedName>
    <definedName name="西藏" localSheetId="31">#REF!</definedName>
    <definedName name="西藏" localSheetId="32">#REF!</definedName>
    <definedName name="西藏" localSheetId="33">#REF!</definedName>
    <definedName name="西藏" localSheetId="34">#REF!</definedName>
    <definedName name="西藏" localSheetId="35">#REF!</definedName>
    <definedName name="西藏" localSheetId="36">#REF!</definedName>
    <definedName name="西藏" localSheetId="38">#REF!</definedName>
    <definedName name="西藏" localSheetId="37">#REF!</definedName>
    <definedName name="西藏" localSheetId="39">#REF!</definedName>
    <definedName name="西藏" localSheetId="40">#REF!</definedName>
    <definedName name="西藏" localSheetId="41">#REF!</definedName>
    <definedName name="西藏" localSheetId="8">#REF!</definedName>
    <definedName name="西藏">#REF!</definedName>
    <definedName name="新疆" localSheetId="9">#REF!</definedName>
    <definedName name="新疆" localSheetId="11">#REF!</definedName>
    <definedName name="新疆" localSheetId="12">#REF!</definedName>
    <definedName name="新疆" localSheetId="13">#REF!</definedName>
    <definedName name="新疆" localSheetId="14">#REF!</definedName>
    <definedName name="新疆" localSheetId="15">#REF!</definedName>
    <definedName name="新疆" localSheetId="16">#REF!</definedName>
    <definedName name="新疆" localSheetId="17">#REF!</definedName>
    <definedName name="新疆" localSheetId="18">#REF!</definedName>
    <definedName name="新疆" localSheetId="19">#REF!</definedName>
    <definedName name="新疆" localSheetId="20">#REF!</definedName>
    <definedName name="新疆" localSheetId="21">#REF!</definedName>
    <definedName name="新疆" localSheetId="22">#REF!</definedName>
    <definedName name="新疆" localSheetId="23">#REF!</definedName>
    <definedName name="新疆" localSheetId="24">#REF!</definedName>
    <definedName name="新疆" localSheetId="25">#REF!</definedName>
    <definedName name="新疆" localSheetId="27">#REF!</definedName>
    <definedName name="新疆" localSheetId="28">#REF!</definedName>
    <definedName name="新疆" localSheetId="29">#REF!</definedName>
    <definedName name="新疆" localSheetId="30">#REF!</definedName>
    <definedName name="新疆" localSheetId="31">#REF!</definedName>
    <definedName name="新疆" localSheetId="32">#REF!</definedName>
    <definedName name="新疆" localSheetId="33">#REF!</definedName>
    <definedName name="新疆" localSheetId="34">#REF!</definedName>
    <definedName name="新疆" localSheetId="35">#REF!</definedName>
    <definedName name="新疆" localSheetId="36">#REF!</definedName>
    <definedName name="新疆" localSheetId="38">#REF!</definedName>
    <definedName name="新疆" localSheetId="37">#REF!</definedName>
    <definedName name="新疆" localSheetId="39">#REF!</definedName>
    <definedName name="新疆" localSheetId="40">#REF!</definedName>
    <definedName name="新疆" localSheetId="41">#REF!</definedName>
    <definedName name="新疆" localSheetId="8">#REF!</definedName>
    <definedName name="新疆">#REF!</definedName>
    <definedName name="一i" localSheetId="9">#REF!</definedName>
    <definedName name="一i" localSheetId="11">#REF!</definedName>
    <definedName name="一i" localSheetId="12">#REF!</definedName>
    <definedName name="一i" localSheetId="13">#REF!</definedName>
    <definedName name="一i" localSheetId="14">#REF!</definedName>
    <definedName name="一i" localSheetId="15">#REF!</definedName>
    <definedName name="一i" localSheetId="16">#REF!</definedName>
    <definedName name="一i" localSheetId="17">#REF!</definedName>
    <definedName name="一i" localSheetId="18">#REF!</definedName>
    <definedName name="一i" localSheetId="19">#REF!</definedName>
    <definedName name="一i" localSheetId="20">#REF!</definedName>
    <definedName name="一i" localSheetId="21">#REF!</definedName>
    <definedName name="一i" localSheetId="22">#REF!</definedName>
    <definedName name="一i" localSheetId="23">#REF!</definedName>
    <definedName name="一i" localSheetId="24">#REF!</definedName>
    <definedName name="一i" localSheetId="25">#REF!</definedName>
    <definedName name="一i" localSheetId="27">#REF!</definedName>
    <definedName name="一i" localSheetId="28">#REF!</definedName>
    <definedName name="一i" localSheetId="29">#REF!</definedName>
    <definedName name="一i" localSheetId="30">#REF!</definedName>
    <definedName name="一i" localSheetId="31">#REF!</definedName>
    <definedName name="一i" localSheetId="32">#REF!</definedName>
    <definedName name="一i" localSheetId="33">#REF!</definedName>
    <definedName name="一i" localSheetId="34">#REF!</definedName>
    <definedName name="一i" localSheetId="35">#REF!</definedName>
    <definedName name="一i" localSheetId="36">#REF!</definedName>
    <definedName name="一i" localSheetId="38">#REF!</definedName>
    <definedName name="一i" localSheetId="37">#REF!</definedName>
    <definedName name="一i" localSheetId="39">#REF!</definedName>
    <definedName name="一i" localSheetId="40">#REF!</definedName>
    <definedName name="一i" localSheetId="41">#REF!</definedName>
    <definedName name="一i" localSheetId="8">#REF!</definedName>
    <definedName name="一i">#REF!</definedName>
    <definedName name="一一i" localSheetId="9">#REF!</definedName>
    <definedName name="一一i" localSheetId="11">#REF!</definedName>
    <definedName name="一一i" localSheetId="12">#REF!</definedName>
    <definedName name="一一i" localSheetId="13">#REF!</definedName>
    <definedName name="一一i" localSheetId="14">#REF!</definedName>
    <definedName name="一一i" localSheetId="15">#REF!</definedName>
    <definedName name="一一i" localSheetId="16">#REF!</definedName>
    <definedName name="一一i" localSheetId="17">#REF!</definedName>
    <definedName name="一一i" localSheetId="18">#REF!</definedName>
    <definedName name="一一i" localSheetId="19">#REF!</definedName>
    <definedName name="一一i" localSheetId="20">#REF!</definedName>
    <definedName name="一一i" localSheetId="21">#REF!</definedName>
    <definedName name="一一i" localSheetId="22">#REF!</definedName>
    <definedName name="一一i" localSheetId="23">#REF!</definedName>
    <definedName name="一一i" localSheetId="24">#REF!</definedName>
    <definedName name="一一i" localSheetId="25">#REF!</definedName>
    <definedName name="一一i" localSheetId="27">#REF!</definedName>
    <definedName name="一一i" localSheetId="28">#REF!</definedName>
    <definedName name="一一i" localSheetId="29">#REF!</definedName>
    <definedName name="一一i" localSheetId="30">#REF!</definedName>
    <definedName name="一一i" localSheetId="31">#REF!</definedName>
    <definedName name="一一i" localSheetId="32">#REF!</definedName>
    <definedName name="一一i" localSheetId="33">#REF!</definedName>
    <definedName name="一一i" localSheetId="34">#REF!</definedName>
    <definedName name="一一i" localSheetId="35">#REF!</definedName>
    <definedName name="一一i" localSheetId="36">#REF!</definedName>
    <definedName name="一一i" localSheetId="38">#REF!</definedName>
    <definedName name="一一i" localSheetId="37">#REF!</definedName>
    <definedName name="一一i" localSheetId="39">#REF!</definedName>
    <definedName name="一一i" localSheetId="40">#REF!</definedName>
    <definedName name="一一i" localSheetId="41">#REF!</definedName>
    <definedName name="一一i" localSheetId="8">#REF!</definedName>
    <definedName name="一一i">#REF!</definedName>
    <definedName name="云南" localSheetId="9">#REF!</definedName>
    <definedName name="云南" localSheetId="11">#REF!</definedName>
    <definedName name="云南" localSheetId="12">#REF!</definedName>
    <definedName name="云南" localSheetId="13">#REF!</definedName>
    <definedName name="云南" localSheetId="14">#REF!</definedName>
    <definedName name="云南" localSheetId="15">#REF!</definedName>
    <definedName name="云南" localSheetId="16">#REF!</definedName>
    <definedName name="云南" localSheetId="17">#REF!</definedName>
    <definedName name="云南" localSheetId="18">#REF!</definedName>
    <definedName name="云南" localSheetId="19">#REF!</definedName>
    <definedName name="云南" localSheetId="20">#REF!</definedName>
    <definedName name="云南" localSheetId="21">#REF!</definedName>
    <definedName name="云南" localSheetId="22">#REF!</definedName>
    <definedName name="云南" localSheetId="23">#REF!</definedName>
    <definedName name="云南" localSheetId="24">#REF!</definedName>
    <definedName name="云南" localSheetId="25">#REF!</definedName>
    <definedName name="云南" localSheetId="27">#REF!</definedName>
    <definedName name="云南" localSheetId="28">#REF!</definedName>
    <definedName name="云南" localSheetId="29">#REF!</definedName>
    <definedName name="云南" localSheetId="30">#REF!</definedName>
    <definedName name="云南" localSheetId="31">#REF!</definedName>
    <definedName name="云南" localSheetId="32">#REF!</definedName>
    <definedName name="云南" localSheetId="33">#REF!</definedName>
    <definedName name="云南" localSheetId="34">#REF!</definedName>
    <definedName name="云南" localSheetId="35">#REF!</definedName>
    <definedName name="云南" localSheetId="36">#REF!</definedName>
    <definedName name="云南" localSheetId="38">#REF!</definedName>
    <definedName name="云南" localSheetId="37">#REF!</definedName>
    <definedName name="云南" localSheetId="39">#REF!</definedName>
    <definedName name="云南" localSheetId="40">#REF!</definedName>
    <definedName name="云南" localSheetId="41">#REF!</definedName>
    <definedName name="云南" localSheetId="8">#REF!</definedName>
    <definedName name="云南">#REF!</definedName>
    <definedName name="啧啧啧" localSheetId="9">#REF!</definedName>
    <definedName name="啧啧啧" localSheetId="11">#REF!</definedName>
    <definedName name="啧啧啧" localSheetId="12">#REF!</definedName>
    <definedName name="啧啧啧" localSheetId="13">#REF!</definedName>
    <definedName name="啧啧啧" localSheetId="14">#REF!</definedName>
    <definedName name="啧啧啧" localSheetId="15">#REF!</definedName>
    <definedName name="啧啧啧" localSheetId="16">#REF!</definedName>
    <definedName name="啧啧啧" localSheetId="17">#REF!</definedName>
    <definedName name="啧啧啧" localSheetId="18">#REF!</definedName>
    <definedName name="啧啧啧" localSheetId="19">#REF!</definedName>
    <definedName name="啧啧啧" localSheetId="20">#REF!</definedName>
    <definedName name="啧啧啧" localSheetId="21">#REF!</definedName>
    <definedName name="啧啧啧" localSheetId="22">#REF!</definedName>
    <definedName name="啧啧啧" localSheetId="23">#REF!</definedName>
    <definedName name="啧啧啧" localSheetId="24">#REF!</definedName>
    <definedName name="啧啧啧" localSheetId="25">#REF!</definedName>
    <definedName name="啧啧啧" localSheetId="27">#REF!</definedName>
    <definedName name="啧啧啧" localSheetId="28">#REF!</definedName>
    <definedName name="啧啧啧" localSheetId="29">#REF!</definedName>
    <definedName name="啧啧啧" localSheetId="30">#REF!</definedName>
    <definedName name="啧啧啧" localSheetId="31">#REF!</definedName>
    <definedName name="啧啧啧" localSheetId="32">#REF!</definedName>
    <definedName name="啧啧啧" localSheetId="33">#REF!</definedName>
    <definedName name="啧啧啧" localSheetId="34">#REF!</definedName>
    <definedName name="啧啧啧" localSheetId="35">#REF!</definedName>
    <definedName name="啧啧啧" localSheetId="36">#REF!</definedName>
    <definedName name="啧啧啧" localSheetId="38">#REF!</definedName>
    <definedName name="啧啧啧" localSheetId="37">#REF!</definedName>
    <definedName name="啧啧啧" localSheetId="39">#REF!</definedName>
    <definedName name="啧啧啧" localSheetId="40">#REF!</definedName>
    <definedName name="啧啧啧" localSheetId="41">#REF!</definedName>
    <definedName name="啧啧啧" localSheetId="8">#REF!</definedName>
    <definedName name="啧啧啧">#REF!</definedName>
    <definedName name="浙江" localSheetId="9">#REF!</definedName>
    <definedName name="浙江" localSheetId="11">#REF!</definedName>
    <definedName name="浙江" localSheetId="12">#REF!</definedName>
    <definedName name="浙江" localSheetId="13">#REF!</definedName>
    <definedName name="浙江" localSheetId="14">#REF!</definedName>
    <definedName name="浙江" localSheetId="15">#REF!</definedName>
    <definedName name="浙江" localSheetId="16">#REF!</definedName>
    <definedName name="浙江" localSheetId="17">#REF!</definedName>
    <definedName name="浙江" localSheetId="18">#REF!</definedName>
    <definedName name="浙江" localSheetId="19">#REF!</definedName>
    <definedName name="浙江" localSheetId="20">#REF!</definedName>
    <definedName name="浙江" localSheetId="21">#REF!</definedName>
    <definedName name="浙江" localSheetId="22">#REF!</definedName>
    <definedName name="浙江" localSheetId="23">#REF!</definedName>
    <definedName name="浙江" localSheetId="24">#REF!</definedName>
    <definedName name="浙江" localSheetId="25">#REF!</definedName>
    <definedName name="浙江" localSheetId="27">#REF!</definedName>
    <definedName name="浙江" localSheetId="28">#REF!</definedName>
    <definedName name="浙江" localSheetId="29">#REF!</definedName>
    <definedName name="浙江" localSheetId="30">#REF!</definedName>
    <definedName name="浙江" localSheetId="31">#REF!</definedName>
    <definedName name="浙江" localSheetId="32">#REF!</definedName>
    <definedName name="浙江" localSheetId="33">#REF!</definedName>
    <definedName name="浙江" localSheetId="34">#REF!</definedName>
    <definedName name="浙江" localSheetId="35">#REF!</definedName>
    <definedName name="浙江" localSheetId="36">#REF!</definedName>
    <definedName name="浙江" localSheetId="38">#REF!</definedName>
    <definedName name="浙江" localSheetId="37">#REF!</definedName>
    <definedName name="浙江" localSheetId="39">#REF!</definedName>
    <definedName name="浙江" localSheetId="40">#REF!</definedName>
    <definedName name="浙江" localSheetId="41">#REF!</definedName>
    <definedName name="浙江" localSheetId="8">#REF!</definedName>
    <definedName name="浙江">#REF!</definedName>
    <definedName name="浙江地区" localSheetId="9">#REF!</definedName>
    <definedName name="浙江地区" localSheetId="11">#REF!</definedName>
    <definedName name="浙江地区" localSheetId="12">#REF!</definedName>
    <definedName name="浙江地区" localSheetId="13">#REF!</definedName>
    <definedName name="浙江地区" localSheetId="14">#REF!</definedName>
    <definedName name="浙江地区" localSheetId="15">#REF!</definedName>
    <definedName name="浙江地区" localSheetId="16">#REF!</definedName>
    <definedName name="浙江地区" localSheetId="17">#REF!</definedName>
    <definedName name="浙江地区" localSheetId="18">#REF!</definedName>
    <definedName name="浙江地区" localSheetId="19">#REF!</definedName>
    <definedName name="浙江地区" localSheetId="20">#REF!</definedName>
    <definedName name="浙江地区" localSheetId="21">#REF!</definedName>
    <definedName name="浙江地区" localSheetId="22">#REF!</definedName>
    <definedName name="浙江地区" localSheetId="23">#REF!</definedName>
    <definedName name="浙江地区" localSheetId="24">#REF!</definedName>
    <definedName name="浙江地区" localSheetId="25">#REF!</definedName>
    <definedName name="浙江地区" localSheetId="27">#REF!</definedName>
    <definedName name="浙江地区" localSheetId="28">#REF!</definedName>
    <definedName name="浙江地区" localSheetId="29">#REF!</definedName>
    <definedName name="浙江地区" localSheetId="30">#REF!</definedName>
    <definedName name="浙江地区" localSheetId="31">#REF!</definedName>
    <definedName name="浙江地区" localSheetId="32">#REF!</definedName>
    <definedName name="浙江地区" localSheetId="33">#REF!</definedName>
    <definedName name="浙江地区" localSheetId="34">#REF!</definedName>
    <definedName name="浙江地区" localSheetId="35">#REF!</definedName>
    <definedName name="浙江地区" localSheetId="36">#REF!</definedName>
    <definedName name="浙江地区" localSheetId="38">#REF!</definedName>
    <definedName name="浙江地区" localSheetId="37">#REF!</definedName>
    <definedName name="浙江地区" localSheetId="39">#REF!</definedName>
    <definedName name="浙江地区" localSheetId="40">#REF!</definedName>
    <definedName name="浙江地区" localSheetId="41">#REF!</definedName>
    <definedName name="浙江地区" localSheetId="8">#REF!</definedName>
    <definedName name="浙江地区">#REF!</definedName>
    <definedName name="重庆" localSheetId="9">#REF!</definedName>
    <definedName name="重庆" localSheetId="11">#REF!</definedName>
    <definedName name="重庆" localSheetId="12">#REF!</definedName>
    <definedName name="重庆" localSheetId="13">#REF!</definedName>
    <definedName name="重庆" localSheetId="14">#REF!</definedName>
    <definedName name="重庆" localSheetId="15">#REF!</definedName>
    <definedName name="重庆" localSheetId="16">#REF!</definedName>
    <definedName name="重庆" localSheetId="17">#REF!</definedName>
    <definedName name="重庆" localSheetId="18">#REF!</definedName>
    <definedName name="重庆" localSheetId="19">#REF!</definedName>
    <definedName name="重庆" localSheetId="20">#REF!</definedName>
    <definedName name="重庆" localSheetId="21">#REF!</definedName>
    <definedName name="重庆" localSheetId="22">#REF!</definedName>
    <definedName name="重庆" localSheetId="23">#REF!</definedName>
    <definedName name="重庆" localSheetId="24">#REF!</definedName>
    <definedName name="重庆" localSheetId="25">#REF!</definedName>
    <definedName name="重庆" localSheetId="27">#REF!</definedName>
    <definedName name="重庆" localSheetId="28">#REF!</definedName>
    <definedName name="重庆" localSheetId="29">#REF!</definedName>
    <definedName name="重庆" localSheetId="30">#REF!</definedName>
    <definedName name="重庆" localSheetId="31">#REF!</definedName>
    <definedName name="重庆" localSheetId="32">#REF!</definedName>
    <definedName name="重庆" localSheetId="33">#REF!</definedName>
    <definedName name="重庆" localSheetId="34">#REF!</definedName>
    <definedName name="重庆" localSheetId="35">#REF!</definedName>
    <definedName name="重庆" localSheetId="36">#REF!</definedName>
    <definedName name="重庆" localSheetId="38">#REF!</definedName>
    <definedName name="重庆" localSheetId="37">#REF!</definedName>
    <definedName name="重庆" localSheetId="39">#REF!</definedName>
    <definedName name="重庆" localSheetId="40">#REF!</definedName>
    <definedName name="重庆" localSheetId="41">#REF!</definedName>
    <definedName name="重庆" localSheetId="8">#REF!</definedName>
    <definedName name="重庆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<sst xmlns="http://schemas.openxmlformats.org/spreadsheetml/2006/main" count="1762" uniqueCount="1155">
  <si>
    <t>2020年全市一般公共预算收支情况总表</t>
  </si>
  <si>
    <t>单位：万元</t>
  </si>
  <si>
    <r>
      <rPr>
        <b/>
        <sz val="12"/>
        <rFont val="宋体"/>
        <family val="0"/>
      </rPr>
      <t xml:space="preserve">项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</si>
  <si>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收入预算数</t>
  </si>
  <si>
    <t>支出预算数</t>
  </si>
  <si>
    <t>收入</t>
  </si>
  <si>
    <t>支出</t>
  </si>
  <si>
    <t xml:space="preserve">  税收收入</t>
  </si>
  <si>
    <t>一般公共服务支出</t>
  </si>
  <si>
    <t>增值税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</si>
  <si>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</si>
  <si>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</si>
  <si>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</si>
  <si>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</si>
  <si>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</si>
  <si>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</si>
  <si>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</si>
  <si>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</si>
  <si>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文化旅游体育与传媒支出</t>
  </si>
  <si>
    <t>房产税</t>
  </si>
  <si>
    <t>社会保障和就业支出</t>
  </si>
  <si>
    <t>印花税</t>
  </si>
  <si>
    <t>卫生健康支出</t>
  </si>
  <si>
    <t>城镇土地使用税</t>
  </si>
  <si>
    <t>节能环保支出</t>
  </si>
  <si>
    <t>土地增值税</t>
  </si>
  <si>
    <t>城乡社区支出</t>
  </si>
  <si>
    <t>车船税</t>
  </si>
  <si>
    <t>农林水支出</t>
  </si>
  <si>
    <t>耕地占用税</t>
  </si>
  <si>
    <t>交通运输支出</t>
  </si>
  <si>
    <t>契税</t>
  </si>
  <si>
    <t>资源勘探工业信息等支出</t>
  </si>
  <si>
    <t>环境保护税</t>
  </si>
  <si>
    <t>商业服务业等支出</t>
  </si>
  <si>
    <t>烟叶税及其他</t>
  </si>
  <si>
    <t>金融支出</t>
  </si>
  <si>
    <t xml:space="preserve">  非税收入</t>
  </si>
  <si>
    <t>自然资源海洋气象等支出</t>
  </si>
  <si>
    <t>专项收入</t>
  </si>
  <si>
    <t>住房保障支出</t>
  </si>
  <si>
    <t>行政事业性收费收入</t>
  </si>
  <si>
    <t>粮油物资储备支出</t>
  </si>
  <si>
    <t>罚没收入</t>
  </si>
  <si>
    <t xml:space="preserve">   灾害防治及应急管理支出</t>
  </si>
  <si>
    <t>国有资本经营收入</t>
  </si>
  <si>
    <t xml:space="preserve">   债务付息支出</t>
  </si>
  <si>
    <t>国有资源(资产)有偿使用收入</t>
  </si>
  <si>
    <t>其他支出</t>
  </si>
  <si>
    <t>其他收入</t>
  </si>
  <si>
    <t>上级补助收入</t>
  </si>
  <si>
    <t>上解上级支出</t>
  </si>
  <si>
    <t>返还性收入</t>
  </si>
  <si>
    <t>调出资金</t>
  </si>
  <si>
    <t>一般性转移支付收入</t>
  </si>
  <si>
    <t>安排预算稳定调节基金</t>
  </si>
  <si>
    <t>专项转移支付收入</t>
  </si>
  <si>
    <t>补充预算周转金</t>
  </si>
  <si>
    <t>地方政府一般债务转贷收入</t>
  </si>
  <si>
    <t>地方政府一般债务还本支出</t>
  </si>
  <si>
    <t>调入资金</t>
  </si>
  <si>
    <t>动用预算稳定调节基金</t>
  </si>
  <si>
    <t>收入总计</t>
  </si>
  <si>
    <t>支出总计</t>
  </si>
  <si>
    <t>上年执行数</t>
  </si>
  <si>
    <t>为上年执行数%</t>
  </si>
  <si>
    <t xml:space="preserve">  一、税收收入</t>
  </si>
  <si>
    <t xml:space="preserve">  二、非税收入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</si>
  <si>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</si>
  <si>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</si>
  <si>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</si>
  <si>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</si>
  <si>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</si>
  <si>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</si>
  <si>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</si>
  <si>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</si>
  <si>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</si>
  <si>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</si>
  <si>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</si>
  <si>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</si>
  <si>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</si>
  <si>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</si>
  <si>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</si>
  <si>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</si>
  <si>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</si>
  <si>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</si>
  <si>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 xml:space="preserve">  十九、灾害防治及应急管理支出</t>
  </si>
  <si>
    <t xml:space="preserve">  二十、 债务付息支出</t>
  </si>
  <si>
    <t>二十一、其他支出</t>
  </si>
  <si>
    <t>2020年市本级一般公共预算收支预算总表</t>
  </si>
  <si>
    <t>项  目</t>
  </si>
  <si>
    <t>市本级收入</t>
  </si>
  <si>
    <t>市本级支出</t>
  </si>
  <si>
    <t>上级专项转移支付用于市本级支出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</si>
  <si>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</si>
  <si>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</si>
  <si>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</si>
  <si>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</si>
  <si>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</si>
  <si>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</si>
  <si>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</si>
  <si>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</si>
  <si>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调入预算稳定调节基金</t>
  </si>
  <si>
    <t>2020年市本级一般公共预算收入预算表</t>
  </si>
  <si>
    <t>2020年预算数</t>
  </si>
  <si>
    <t>比上年增长%</t>
  </si>
  <si>
    <t>税收收入</t>
  </si>
  <si>
    <t>城市维护建设税等</t>
  </si>
  <si>
    <t>非税收入</t>
  </si>
  <si>
    <t>政府住房基金收入</t>
  </si>
  <si>
    <t>合   计</t>
  </si>
  <si>
    <t>2020年市本级一般公共预算支出预算表</t>
  </si>
  <si>
    <t>科 目</t>
  </si>
  <si>
    <t>合 计</t>
  </si>
  <si>
    <t>当年财力安排支出</t>
  </si>
  <si>
    <t>上级专项转移支付安排支出</t>
  </si>
  <si>
    <t>文化体育与传媒支出</t>
  </si>
  <si>
    <t>灾害防治及应急管理支出</t>
  </si>
  <si>
    <t>预备费</t>
  </si>
  <si>
    <t>债务还本支出</t>
  </si>
  <si>
    <t>债务付息支出</t>
  </si>
  <si>
    <t>债务发行费用支出</t>
  </si>
  <si>
    <t>合  计</t>
  </si>
  <si>
    <t>项目</t>
  </si>
  <si>
    <t>比上年增长%（可比口径）</t>
  </si>
  <si>
    <t>粮食物资储备支出</t>
  </si>
  <si>
    <t>合计</t>
  </si>
  <si>
    <t>2020年市本级一般公共预算支出预算明细表</t>
  </si>
  <si>
    <t>单位:万元</t>
  </si>
  <si>
    <t>基本支出</t>
  </si>
  <si>
    <t>项目支出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</si>
  <si>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</si>
  <si>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</si>
  <si>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</si>
  <si>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</si>
  <si>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</si>
  <si>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</si>
  <si>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</si>
  <si>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</si>
  <si>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</si>
  <si>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</si>
  <si>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</si>
  <si>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</si>
  <si>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</si>
  <si>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</si>
  <si>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</si>
  <si>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</si>
  <si>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</si>
  <si>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</si>
  <si>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</si>
  <si>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</si>
  <si>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</si>
  <si>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</si>
  <si>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</si>
  <si>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</si>
  <si>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</si>
  <si>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</si>
  <si>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</si>
  <si>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</si>
  <si>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</si>
  <si>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</si>
  <si>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专项统计业务</t>
  </si>
  <si>
    <t xml:space="preserve">    统计管理</t>
  </si>
  <si>
    <t xml:space="preserve">    专项普查活动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</si>
  <si>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</si>
  <si>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</si>
  <si>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</si>
  <si>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</si>
  <si>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</si>
  <si>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财政监察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</si>
  <si>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</si>
  <si>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</si>
  <si>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</si>
  <si>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</si>
  <si>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行政运行（税收事务）</t>
  </si>
  <si>
    <t xml:space="preserve">  审计事务</t>
  </si>
  <si>
    <t xml:space="preserve">    行政运行（审计事务）</t>
  </si>
  <si>
    <t xml:space="preserve">    审计业务</t>
  </si>
  <si>
    <t xml:space="preserve">    信息化建设（审计事务）</t>
  </si>
  <si>
    <t xml:space="preserve">    事业运行（审计事务）</t>
  </si>
  <si>
    <t xml:space="preserve">  人力资源事务</t>
  </si>
  <si>
    <t xml:space="preserve">    行政运行（人力资源事务）</t>
  </si>
  <si>
    <t xml:space="preserve">    一般行政管理事务（人力资源事务）</t>
  </si>
  <si>
    <t xml:space="preserve">    事业运行（人力资源事务）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</si>
  <si>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</si>
  <si>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</si>
  <si>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</si>
  <si>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</si>
  <si>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机关服务（纪检监察事务）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</si>
  <si>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</si>
  <si>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</si>
  <si>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</si>
  <si>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</si>
  <si>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</si>
  <si>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</si>
  <si>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</si>
  <si>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</si>
  <si>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</si>
  <si>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  一般行政管理事务（知识产权事务）</t>
  </si>
  <si>
    <t xml:space="preserve">    其他知识产权事务支出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</si>
  <si>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</si>
  <si>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</si>
  <si>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</si>
  <si>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</si>
  <si>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  事业运行（民族事务）</t>
  </si>
  <si>
    <t xml:space="preserve">    其他民族事务支出</t>
  </si>
  <si>
    <t xml:space="preserve">  档案事务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</si>
  <si>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</si>
  <si>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</si>
  <si>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</si>
  <si>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</si>
  <si>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</si>
  <si>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</si>
  <si>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</si>
  <si>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</si>
  <si>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</si>
  <si>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</si>
  <si>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</si>
  <si>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</si>
  <si>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</si>
  <si>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</si>
  <si>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</si>
  <si>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</si>
  <si>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</si>
  <si>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</si>
  <si>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</si>
  <si>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机关服务（组织事务）</t>
  </si>
  <si>
    <t xml:space="preserve">    公务员事务</t>
  </si>
  <si>
    <t xml:space="preserve">    事业运行（组织事务）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</si>
  <si>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</si>
  <si>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</si>
  <si>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</si>
  <si>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</si>
  <si>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</si>
  <si>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</si>
  <si>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</si>
  <si>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</si>
  <si>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</si>
  <si>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</si>
  <si>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</si>
  <si>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</si>
  <si>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</si>
  <si>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其他共产党事务支出（其他共产党事务支出）</t>
  </si>
  <si>
    <t xml:space="preserve">  网信事务</t>
  </si>
  <si>
    <t xml:space="preserve">    行政运行</t>
  </si>
  <si>
    <t xml:space="preserve">    一般行政管理事务</t>
  </si>
  <si>
    <t xml:space="preserve">    事业运行</t>
  </si>
  <si>
    <t xml:space="preserve">    其他网信事务支出</t>
  </si>
  <si>
    <t xml:space="preserve">  市场监督管理事务</t>
  </si>
  <si>
    <t xml:space="preserve">    机关服务</t>
  </si>
  <si>
    <t xml:space="preserve">    市场主体管理</t>
  </si>
  <si>
    <t xml:space="preserve">    市场秩序执法</t>
  </si>
  <si>
    <t xml:space="preserve">    信息化建设</t>
  </si>
  <si>
    <t xml:space="preserve">    质量基础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</si>
  <si>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</si>
  <si>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</si>
  <si>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</si>
  <si>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</si>
  <si>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</si>
  <si>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</si>
  <si>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公安</t>
  </si>
  <si>
    <t xml:space="preserve">    行政运行（公安）</t>
  </si>
  <si>
    <t xml:space="preserve">    一般行政管理事务（公安）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</si>
  <si>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</si>
  <si>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</si>
  <si>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</si>
  <si>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</si>
  <si>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</si>
  <si>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</si>
  <si>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</si>
  <si>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  事业运行（检察）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</si>
  <si>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</si>
  <si>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</si>
  <si>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</si>
  <si>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</si>
  <si>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事业运行（法院）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</si>
  <si>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</si>
  <si>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</si>
  <si>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</si>
  <si>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</si>
  <si>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</si>
  <si>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</si>
  <si>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</si>
  <si>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</si>
  <si>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</si>
  <si>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</si>
  <si>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</si>
  <si>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</si>
  <si>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</si>
  <si>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</si>
  <si>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一般行政管理事务（监狱）</t>
  </si>
  <si>
    <t xml:space="preserve">    犯人改造</t>
  </si>
  <si>
    <t xml:space="preserve">  强制隔离戒毒</t>
  </si>
  <si>
    <t xml:space="preserve">    行政运行（强制隔离戒毒）</t>
  </si>
  <si>
    <t xml:space="preserve">    强制隔离戒毒人员生活</t>
  </si>
  <si>
    <t xml:space="preserve">    所政设施建设</t>
  </si>
  <si>
    <t xml:space="preserve">  国家保密</t>
  </si>
  <si>
    <t xml:space="preserve">    行政运行（国家保密）</t>
  </si>
  <si>
    <t xml:space="preserve">    保密技术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</si>
  <si>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</si>
  <si>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</si>
  <si>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</si>
  <si>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</si>
  <si>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</si>
  <si>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</si>
  <si>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</si>
  <si>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</si>
  <si>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</si>
  <si>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</si>
  <si>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</si>
  <si>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</si>
  <si>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</si>
  <si>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</si>
  <si>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</si>
  <si>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</si>
  <si>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</si>
  <si>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广播电视教育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</si>
  <si>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</si>
  <si>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</si>
  <si>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</si>
  <si>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</si>
  <si>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</si>
  <si>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</si>
  <si>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</si>
  <si>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</si>
  <si>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城市中小学教学设施（教育费附加安排的支出）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</si>
  <si>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</si>
  <si>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</si>
  <si>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</si>
  <si>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</si>
  <si>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</si>
  <si>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</si>
  <si>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</si>
  <si>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</si>
  <si>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</si>
  <si>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</si>
  <si>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</si>
  <si>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</si>
  <si>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</si>
  <si>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</si>
  <si>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</si>
  <si>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</si>
  <si>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</si>
  <si>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</si>
  <si>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</si>
  <si>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</si>
  <si>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</si>
  <si>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机构运行（科学技术普及）</t>
  </si>
  <si>
    <t xml:space="preserve">    科普活动</t>
  </si>
  <si>
    <t xml:space="preserve">    科技馆站</t>
  </si>
  <si>
    <t xml:space="preserve">    其他科学技术普及支出</t>
  </si>
  <si>
    <t xml:space="preserve">  其他科学技术支出</t>
  </si>
  <si>
    <t xml:space="preserve">    科技奖励</t>
  </si>
  <si>
    <t xml:space="preserve">    其他科学技术支出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</si>
  <si>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</si>
  <si>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</si>
  <si>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</si>
  <si>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</si>
  <si>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</si>
  <si>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</si>
  <si>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</si>
  <si>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</si>
  <si>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</si>
  <si>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</si>
  <si>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</si>
  <si>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</si>
  <si>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</si>
  <si>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</si>
  <si>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</si>
  <si>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</si>
  <si>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</si>
  <si>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</si>
  <si>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</si>
  <si>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</si>
  <si>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</si>
  <si>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</si>
  <si>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</si>
  <si>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</si>
  <si>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</si>
  <si>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</si>
  <si>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其他新闻出版电影支出</t>
  </si>
  <si>
    <t xml:space="preserve">  广播电视</t>
  </si>
  <si>
    <t xml:space="preserve">    其他广播电视支出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</si>
  <si>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</si>
  <si>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</si>
  <si>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</si>
  <si>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</si>
  <si>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</si>
  <si>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</si>
  <si>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</si>
  <si>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</si>
  <si>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</si>
  <si>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</si>
  <si>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</si>
  <si>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</si>
  <si>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</si>
  <si>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社会组织管理</t>
  </si>
  <si>
    <t xml:space="preserve">    行政区划和地名管理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</si>
  <si>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</si>
  <si>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</si>
  <si>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</si>
  <si>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</si>
  <si>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</si>
  <si>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</si>
  <si>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</si>
  <si>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</si>
  <si>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</si>
  <si>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</si>
  <si>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</si>
  <si>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</si>
  <si>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</si>
  <si>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</si>
  <si>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</si>
  <si>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</si>
  <si>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</si>
  <si>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</si>
  <si>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退役安置</t>
  </si>
  <si>
    <t xml:space="preserve">    退役士兵安置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</si>
  <si>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</si>
  <si>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</si>
  <si>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</si>
  <si>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</si>
  <si>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</si>
  <si>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</si>
  <si>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</si>
  <si>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</si>
  <si>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</si>
  <si>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</si>
  <si>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</si>
  <si>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</si>
  <si>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</si>
  <si>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</si>
  <si>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</si>
  <si>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</si>
  <si>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</si>
  <si>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临时救助</t>
  </si>
  <si>
    <t xml:space="preserve">    流浪乞讨人员救助支出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</si>
  <si>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</si>
  <si>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</si>
  <si>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</si>
  <si>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</si>
  <si>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</si>
  <si>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</si>
  <si>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</si>
  <si>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</si>
  <si>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</si>
  <si>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</si>
  <si>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</si>
  <si>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</si>
  <si>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</si>
  <si>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</si>
  <si>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其他专科医院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</si>
  <si>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</si>
  <si>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</si>
  <si>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</si>
  <si>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</si>
  <si>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</si>
  <si>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</si>
  <si>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</si>
  <si>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</si>
  <si>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</si>
  <si>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</si>
  <si>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重大公共卫生服务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</si>
  <si>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</si>
  <si>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</si>
  <si>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</si>
  <si>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</si>
  <si>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</si>
  <si>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</si>
  <si>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</si>
  <si>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</si>
  <si>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</si>
  <si>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</si>
  <si>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</si>
  <si>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</si>
  <si>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</si>
  <si>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</si>
  <si>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</si>
  <si>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</si>
  <si>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</si>
  <si>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其他卫生健康支出</t>
  </si>
  <si>
    <t xml:space="preserve">    其他卫生健康支出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</si>
  <si>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</si>
  <si>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</si>
  <si>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</si>
  <si>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污染防治</t>
  </si>
  <si>
    <t xml:space="preserve">    大气</t>
  </si>
  <si>
    <t xml:space="preserve">    其他污染防治支出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</si>
  <si>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</si>
  <si>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</si>
  <si>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</si>
  <si>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</si>
  <si>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</si>
  <si>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可再生能源</t>
  </si>
  <si>
    <t xml:space="preserve">    可再生能源</t>
  </si>
  <si>
    <t xml:space="preserve">  能源管理事务</t>
  </si>
  <si>
    <t xml:space="preserve">    农村电网建设</t>
  </si>
  <si>
    <t xml:space="preserve">  其他节能环保支出</t>
  </si>
  <si>
    <t xml:space="preserve">    其他节能环保支出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</si>
  <si>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</si>
  <si>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</si>
  <si>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</si>
  <si>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</si>
  <si>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</si>
  <si>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</si>
  <si>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</si>
  <si>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</si>
  <si>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</si>
  <si>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</si>
  <si>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</si>
  <si>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</si>
  <si>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</si>
  <si>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</si>
  <si>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</si>
  <si>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</si>
  <si>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</si>
  <si>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</si>
  <si>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</si>
  <si>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</si>
  <si>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</si>
  <si>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</si>
  <si>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</si>
  <si>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</si>
  <si>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</si>
  <si>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</si>
  <si>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</si>
  <si>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</si>
  <si>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</si>
  <si>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农产品加工与促销</t>
  </si>
  <si>
    <t xml:space="preserve">    农业资源保护修复与利用</t>
  </si>
  <si>
    <t xml:space="preserve">    其他农业支出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</si>
  <si>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</si>
  <si>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</si>
  <si>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</si>
  <si>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事业机构</t>
  </si>
  <si>
    <t xml:space="preserve">    森林资源培育</t>
  </si>
  <si>
    <t xml:space="preserve">    技术推广与转化</t>
  </si>
  <si>
    <t xml:space="preserve">    湿地保护</t>
  </si>
  <si>
    <t xml:space="preserve">    执法与监督</t>
  </si>
  <si>
    <t xml:space="preserve">    林业草原防灾减灾</t>
  </si>
  <si>
    <t xml:space="preserve">    行业业务管理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</si>
  <si>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</si>
  <si>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</si>
  <si>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</si>
  <si>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</si>
  <si>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</si>
  <si>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</si>
  <si>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</si>
  <si>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</si>
  <si>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</si>
  <si>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</si>
  <si>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</si>
  <si>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</si>
  <si>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</si>
  <si>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农村水利</t>
  </si>
  <si>
    <t xml:space="preserve">    江河湖库水系综合整治</t>
  </si>
  <si>
    <t xml:space="preserve">    水利建设征地及移民支出</t>
  </si>
  <si>
    <t xml:space="preserve">    其他水利支出</t>
  </si>
  <si>
    <t xml:space="preserve">  扶贫</t>
  </si>
  <si>
    <t xml:space="preserve">    行政运行（扶贫）</t>
  </si>
  <si>
    <t xml:space="preserve">    扶贫事业机构</t>
  </si>
  <si>
    <t xml:space="preserve">  普惠金融发展支出</t>
  </si>
  <si>
    <t xml:space="preserve">    涉农贷款增量奖励</t>
  </si>
  <si>
    <t xml:space="preserve">    其他普惠金融发展支出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</si>
  <si>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</si>
  <si>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</si>
  <si>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</si>
  <si>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</si>
  <si>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</si>
  <si>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公路和运输安全</t>
  </si>
  <si>
    <t xml:space="preserve">    公路运输管理</t>
  </si>
  <si>
    <t xml:space="preserve">    海事管理</t>
  </si>
  <si>
    <t xml:space="preserve">  成品油价格改革对交通运输的补贴</t>
  </si>
  <si>
    <t xml:space="preserve">    成品油价格改革补贴其他支出</t>
  </si>
  <si>
    <t xml:space="preserve">  邮政业支出</t>
  </si>
  <si>
    <t xml:space="preserve">    一般行政管理事务（邮政业支出）</t>
  </si>
  <si>
    <t xml:space="preserve">  车辆购置税支出</t>
  </si>
  <si>
    <t xml:space="preserve">    车辆购置税用于公路等基础设施建设支出</t>
  </si>
  <si>
    <t xml:space="preserve">  其他交通运输支出</t>
  </si>
  <si>
    <t xml:space="preserve">    其他交通运输支出</t>
  </si>
  <si>
    <t xml:space="preserve">  资源勘探开发</t>
  </si>
  <si>
    <t xml:space="preserve">    一般行政管理事务（资源勘探开发）</t>
  </si>
  <si>
    <t xml:space="preserve">    煤炭勘探开采和洗选</t>
  </si>
  <si>
    <t xml:space="preserve">    其他资源勘探业支出</t>
  </si>
  <si>
    <t xml:space="preserve">  制造业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</si>
  <si>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</si>
  <si>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</si>
  <si>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</si>
  <si>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</si>
  <si>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</si>
  <si>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</si>
  <si>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</si>
  <si>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</si>
  <si>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</si>
  <si>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</si>
  <si>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</si>
  <si>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</si>
  <si>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</si>
  <si>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</si>
  <si>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</si>
  <si>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行政运行（商业流通事务）</t>
  </si>
  <si>
    <t xml:space="preserve">    事业运行（商业流通事务）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</si>
  <si>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</si>
  <si>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</si>
  <si>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</si>
  <si>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</si>
  <si>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其他金融支出</t>
  </si>
  <si>
    <t xml:space="preserve">    其他金融支出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</si>
  <si>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</si>
  <si>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</si>
  <si>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</si>
  <si>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基础测绘与地理信息监管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</si>
  <si>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</si>
  <si>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</si>
  <si>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</si>
  <si>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气象服务</t>
  </si>
  <si>
    <t xml:space="preserve">    气象基础设施建设与维修</t>
  </si>
  <si>
    <t xml:space="preserve">    其他气象事务支出</t>
  </si>
  <si>
    <t xml:space="preserve">  保障性安居工程支出</t>
  </si>
  <si>
    <t xml:space="preserve">    棚户区改造</t>
  </si>
  <si>
    <t xml:space="preserve">    公共租赁住房</t>
  </si>
  <si>
    <t xml:space="preserve">    老旧小区改造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</si>
  <si>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</si>
  <si>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</si>
  <si>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</si>
  <si>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</si>
  <si>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</si>
  <si>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</si>
  <si>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</si>
  <si>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</si>
  <si>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粮食专项业务活动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</si>
  <si>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</si>
  <si>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</si>
  <si>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</si>
  <si>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</si>
  <si>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粮油储备</t>
  </si>
  <si>
    <t xml:space="preserve">    储备粮油补贴</t>
  </si>
  <si>
    <t xml:space="preserve">  重要商品储备</t>
  </si>
  <si>
    <t xml:space="preserve">    肉类储备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</si>
  <si>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</si>
  <si>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</si>
  <si>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</si>
  <si>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</si>
  <si>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</si>
  <si>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地震事务</t>
  </si>
  <si>
    <t xml:space="preserve">    地震事业机构</t>
  </si>
  <si>
    <t xml:space="preserve">    其他地震事务支出</t>
  </si>
  <si>
    <t xml:space="preserve">  预备费</t>
  </si>
  <si>
    <t xml:space="preserve">    预备费</t>
  </si>
  <si>
    <t xml:space="preserve">  年初预留</t>
  </si>
  <si>
    <t xml:space="preserve">    年初预留</t>
  </si>
  <si>
    <t xml:space="preserve">  地方政府一般债务还本支出</t>
  </si>
  <si>
    <t xml:space="preserve">    地方政府一般债券还本支出</t>
  </si>
  <si>
    <t xml:space="preserve">    地方政府其他一般债务还本支出</t>
  </si>
  <si>
    <t xml:space="preserve">  地方政府一般债务付息支出</t>
  </si>
  <si>
    <t xml:space="preserve">    地方政府其他一般债务付息支出</t>
  </si>
  <si>
    <t xml:space="preserve">  地方政府一般债务发行费用支出</t>
  </si>
  <si>
    <t xml:space="preserve">    地方政府一般债务发行费用支出</t>
  </si>
  <si>
    <t>2020年平顶山市本级“三公经费”预算汇总表</t>
  </si>
  <si>
    <t>项    目</t>
  </si>
  <si>
    <t>2019年财政拨款预算安排数</t>
  </si>
  <si>
    <t>2020年财政拨款预算安排数</t>
  </si>
  <si>
    <t>较上年预算增长%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</si>
  <si>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</si>
  <si>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</si>
  <si>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</si>
  <si>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</si>
  <si>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公务用车购置费</t>
  </si>
  <si>
    <t xml:space="preserve">  备注：。</t>
  </si>
  <si>
    <t>2020年市本级一般公共预算基本支出预算表                  （按政府预算支出经济分类科目）</t>
  </si>
  <si>
    <t>项   目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</si>
  <si>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</si>
  <si>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</si>
  <si>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</si>
  <si>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</si>
  <si>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</si>
  <si>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</si>
  <si>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</si>
  <si>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</si>
  <si>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</si>
  <si>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</si>
  <si>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</si>
  <si>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</si>
  <si>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</si>
  <si>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</si>
  <si>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</si>
  <si>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</si>
  <si>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</si>
  <si>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公务用车购置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</si>
  <si>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</si>
  <si>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</si>
  <si>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</si>
  <si>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</si>
  <si>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</si>
  <si>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对个人和家庭的补助</t>
  </si>
  <si>
    <t>离退休费</t>
  </si>
  <si>
    <t>其他对个人和家庭补助</t>
  </si>
  <si>
    <r>
      <rPr>
        <sz val="12"/>
        <rFont val="宋体"/>
        <family val="0"/>
      </rPr>
      <t>备注：按照《财政部关于印发&lt;支出经济分类科目改革方案&gt;的通知</t>
    </r>
    <r>
      <rPr>
        <sz val="12"/>
        <rFont val="宋体"/>
        <family val="0"/>
      </rPr>
      <t>》（财预〔</t>
    </r>
    <r>
      <rPr>
        <sz val="12"/>
        <rFont val="宋体"/>
        <family val="0"/>
      </rPr>
      <t>2017</t>
    </r>
    <r>
      <rPr>
        <sz val="12"/>
        <rFont val="宋体"/>
        <family val="0"/>
      </rPr>
      <t>〕</t>
    </r>
    <r>
      <rPr>
        <sz val="12"/>
        <rFont val="宋体"/>
        <family val="0"/>
      </rPr>
      <t>98号）要求，从2018年起对政府预算均按政府预算支出经济分类科目编制预算。</t>
    </r>
  </si>
  <si>
    <t>表十五</t>
  </si>
  <si>
    <t>2020年市对县（市、区）税收返还和转移支付预算表</t>
  </si>
  <si>
    <t>上级对我市税收返还和转移支付</t>
  </si>
  <si>
    <t>市本级留用</t>
  </si>
  <si>
    <t>补助县（市、区）小计</t>
  </si>
  <si>
    <t>鲁山县</t>
  </si>
  <si>
    <t>宝丰县</t>
  </si>
  <si>
    <t>叶县</t>
  </si>
  <si>
    <t>郏县</t>
  </si>
  <si>
    <t>汝州市</t>
  </si>
  <si>
    <t>舞钢市</t>
  </si>
  <si>
    <t>新华区</t>
  </si>
  <si>
    <t>卫东区</t>
  </si>
  <si>
    <t>湛河区</t>
  </si>
  <si>
    <t>石龙区</t>
  </si>
  <si>
    <t>高新区</t>
  </si>
  <si>
    <t>示范区</t>
  </si>
  <si>
    <t>一、返还性收入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</si>
  <si>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</si>
  <si>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</si>
  <si>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</si>
  <si>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</si>
  <si>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</si>
  <si>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</si>
  <si>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</si>
  <si>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</si>
  <si>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</si>
  <si>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</si>
  <si>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</si>
  <si>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</si>
  <si>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</si>
  <si>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</si>
  <si>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</si>
  <si>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</si>
  <si>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</si>
  <si>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</si>
  <si>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</si>
  <si>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</si>
  <si>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</si>
  <si>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</si>
  <si>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</si>
  <si>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</si>
  <si>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</si>
  <si>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</si>
  <si>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</si>
  <si>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</si>
  <si>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</si>
  <si>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</si>
  <si>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</si>
  <si>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</si>
  <si>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</si>
  <si>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</si>
  <si>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</si>
  <si>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医疗卫生共同财政事权转移支付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</si>
  <si>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</si>
  <si>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</si>
  <si>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</si>
  <si>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</si>
  <si>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</si>
  <si>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</si>
  <si>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</si>
  <si>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</si>
  <si>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</si>
  <si>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</si>
  <si>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</si>
  <si>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</si>
  <si>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>三、专项转移支付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</si>
  <si>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</si>
  <si>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</si>
  <si>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</si>
  <si>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</si>
  <si>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</si>
  <si>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</si>
  <si>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</si>
  <si>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</si>
  <si>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</si>
  <si>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</si>
  <si>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</si>
  <si>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</si>
  <si>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</si>
  <si>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</si>
  <si>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</si>
  <si>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</si>
  <si>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</si>
  <si>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</si>
  <si>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</si>
  <si>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灾害防治及应急管理</t>
  </si>
  <si>
    <t xml:space="preserve">      其他收入</t>
  </si>
  <si>
    <t>备注：部分项目总数与分项加和数略有差异，主要是四舍五入因素所致。</t>
  </si>
  <si>
    <t>2020年省对我市转移支付预算表（分地区）</t>
  </si>
  <si>
    <t>市县</t>
  </si>
  <si>
    <t>税收返还</t>
  </si>
  <si>
    <t>一般性转移支付</t>
  </si>
  <si>
    <t>专项转移支付</t>
  </si>
  <si>
    <t xml:space="preserve">  本级</t>
  </si>
  <si>
    <t xml:space="preserve">  鲁山县</t>
  </si>
  <si>
    <t xml:space="preserve">  宝丰县</t>
  </si>
  <si>
    <t xml:space="preserve">  叶县</t>
  </si>
  <si>
    <t xml:space="preserve">  郏县</t>
  </si>
  <si>
    <t xml:space="preserve">  汝州市</t>
  </si>
  <si>
    <t xml:space="preserve">  舞钢市</t>
  </si>
  <si>
    <t xml:space="preserve">  新华区</t>
  </si>
  <si>
    <t xml:space="preserve">  卫东区</t>
  </si>
  <si>
    <t xml:space="preserve">  湛河区</t>
  </si>
  <si>
    <t xml:space="preserve">  石龙区</t>
  </si>
  <si>
    <t xml:space="preserve">  高新区</t>
  </si>
  <si>
    <t xml:space="preserve">  示范区</t>
  </si>
  <si>
    <t>2020年市本级基本建设支出预算表</t>
  </si>
  <si>
    <t>2019年执行数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</si>
  <si>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</si>
  <si>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</si>
  <si>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</si>
  <si>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</si>
  <si>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</si>
  <si>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</si>
  <si>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</si>
  <si>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九、资源勘探信息等支出</t>
  </si>
  <si>
    <t>十一、其他支出</t>
  </si>
  <si>
    <t>市本级基本建设支出合计</t>
  </si>
  <si>
    <t>预算数</t>
  </si>
  <si>
    <t>执行数</t>
  </si>
  <si>
    <t>市本级</t>
  </si>
  <si>
    <t>县（市、区）</t>
  </si>
  <si>
    <t>一、2018年末政府一般债务限额</t>
  </si>
  <si>
    <t>二、2018年末政府一般债务余额实际数</t>
  </si>
  <si>
    <t>三、2019年末政府一般债务限额</t>
  </si>
  <si>
    <t>四、2019年政府一般债务接受转贷额</t>
  </si>
  <si>
    <t>五、2019年政府一般债务还本额</t>
  </si>
  <si>
    <t>六、2019年末政府一般债务余额执行数</t>
  </si>
  <si>
    <t>地   区</t>
  </si>
  <si>
    <t>2019年限额</t>
  </si>
  <si>
    <t>平顶山市</t>
  </si>
  <si>
    <t xml:space="preserve">    其中：市本级</t>
  </si>
  <si>
    <t xml:space="preserve">         新华区</t>
  </si>
  <si>
    <t xml:space="preserve">         卫东区</t>
  </si>
  <si>
    <t xml:space="preserve">         湛河区</t>
  </si>
  <si>
    <t xml:space="preserve">         石龙区</t>
  </si>
  <si>
    <t xml:space="preserve">         高新区</t>
  </si>
  <si>
    <t xml:space="preserve">         示范区</t>
  </si>
  <si>
    <t xml:space="preserve">         鲁山县</t>
  </si>
  <si>
    <t xml:space="preserve">         宝丰县</t>
  </si>
  <si>
    <t xml:space="preserve">         叶  县</t>
  </si>
  <si>
    <t xml:space="preserve">         郏  县</t>
  </si>
  <si>
    <t xml:space="preserve">         舞钢市</t>
  </si>
  <si>
    <t xml:space="preserve">         汝州市</t>
  </si>
  <si>
    <t>2020年全市政府性基金收支预算总表</t>
  </si>
  <si>
    <t>港口建设费收入</t>
  </si>
  <si>
    <t>新型墙体材料专项基金收入</t>
  </si>
  <si>
    <t xml:space="preserve">  国家电影事业发展专项资金安排的支出</t>
  </si>
  <si>
    <t>国家电影事业发展专项资金收入</t>
  </si>
  <si>
    <t xml:space="preserve">  旅游发展基金支出</t>
  </si>
  <si>
    <t>城市公用事业附加收入</t>
  </si>
  <si>
    <t>国有土地收益基金收入</t>
  </si>
  <si>
    <t xml:space="preserve">  大中型水库移民后期扶持基金支出</t>
  </si>
  <si>
    <t>农业土地开发资金收入</t>
  </si>
  <si>
    <t>国有土地使用权出让收入</t>
  </si>
  <si>
    <t xml:space="preserve">  国有土地使用权出让收入安排的支出</t>
  </si>
  <si>
    <t>大中型水库库区基金收入</t>
  </si>
  <si>
    <t xml:space="preserve">  国有土地收益基金收入安排的支出</t>
  </si>
  <si>
    <t>彩票公益金收入</t>
  </si>
  <si>
    <t xml:space="preserve">  农业土地开发资金安排的支出</t>
  </si>
  <si>
    <t>城市基础设施配套费收入</t>
  </si>
  <si>
    <t xml:space="preserve">  城市基础设施配套费安排的支出</t>
  </si>
  <si>
    <t>小型水库移民扶助基金收入</t>
  </si>
  <si>
    <t xml:space="preserve">  污水处理费安排的支出</t>
  </si>
  <si>
    <t>重大水利工程建设基金收入</t>
  </si>
  <si>
    <t xml:space="preserve">  国有土地使用权出让收入对应专项债务收入安排的支出</t>
  </si>
  <si>
    <t>车辆通行费</t>
  </si>
  <si>
    <t>污水处理费收入</t>
  </si>
  <si>
    <t xml:space="preserve">  大中型水库库区基金安排的支出</t>
  </si>
  <si>
    <t>彩票发行机构和彩票销售机构的业务费用</t>
  </si>
  <si>
    <t xml:space="preserve">  国家重大水利工程建设基金安排的支出</t>
  </si>
  <si>
    <t>其他政府性基金收入</t>
  </si>
  <si>
    <t xml:space="preserve">  车辆通行费安排的支出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</si>
  <si>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</si>
  <si>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</si>
  <si>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</si>
  <si>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本年支出合计</t>
  </si>
  <si>
    <t>本年收入合计</t>
  </si>
  <si>
    <t>转移性支出</t>
  </si>
  <si>
    <t>转移性收入</t>
  </si>
  <si>
    <t xml:space="preserve">  政府性基金转移支付</t>
  </si>
  <si>
    <t xml:space="preserve">  政府性基金转移收入</t>
  </si>
  <si>
    <t xml:space="preserve">    政府性基金补助支出</t>
  </si>
  <si>
    <t xml:space="preserve">    政府性基金补助收入</t>
  </si>
  <si>
    <t xml:space="preserve">    政府性基金上解支出</t>
  </si>
  <si>
    <t xml:space="preserve">    政府性基金上解收入</t>
  </si>
  <si>
    <t xml:space="preserve">  上年结余</t>
  </si>
  <si>
    <t xml:space="preserve"> 调出资金</t>
  </si>
  <si>
    <t xml:space="preserve">  调入资金</t>
  </si>
  <si>
    <t xml:space="preserve"> 地方政府专项债务还本支出</t>
  </si>
  <si>
    <t xml:space="preserve">    其中：地方政府性基金调入专项收入</t>
  </si>
  <si>
    <t xml:space="preserve"> 地方政府专项债务转贷支出</t>
  </si>
  <si>
    <t xml:space="preserve">  地方政府专项债务收入</t>
  </si>
  <si>
    <t xml:space="preserve">  地方政府专项债务转贷收入</t>
  </si>
  <si>
    <t>2020年全市政府性基金收入预算表</t>
  </si>
  <si>
    <t>2020年全市政府性基金支出预算表</t>
  </si>
  <si>
    <t>2020年市本级政府性基金收支预算总表</t>
  </si>
  <si>
    <t>预算科目</t>
  </si>
  <si>
    <t>一、市本级政府性基金收入</t>
  </si>
  <si>
    <t>一、市本级政府性基金支出</t>
  </si>
  <si>
    <t>二、上级补助收入</t>
  </si>
  <si>
    <t>二、上级专项转移支付用于市本级支出</t>
  </si>
  <si>
    <t>三、下级上解收入</t>
  </si>
  <si>
    <t>三、补助下级支出</t>
  </si>
  <si>
    <t>四、调入资金</t>
  </si>
  <si>
    <t>四、上解上级支出</t>
  </si>
  <si>
    <t>五、地方政府专项债务转贷收入</t>
  </si>
  <si>
    <t>五、地方政府专项债务转贷支出</t>
  </si>
  <si>
    <t>六、调出资金</t>
  </si>
  <si>
    <t>2020年市本级政府性基金收入预算表</t>
  </si>
  <si>
    <t>2020年市本级政府性基金支出预算表</t>
  </si>
  <si>
    <t xml:space="preserve">  国有土地收益基金安排的支出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</si>
  <si>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农业土地开发资金安排的支出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</si>
  <si>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彩票发行销售机构业务费安排的支出</t>
    </r>
  </si>
  <si>
    <t>专项债务还本支出</t>
  </si>
  <si>
    <t>合      计</t>
  </si>
  <si>
    <t>2020年市本级政府性基金支出预算明细表</t>
  </si>
  <si>
    <t>当年收入   安排数</t>
  </si>
  <si>
    <t>上级补助   收入安排数</t>
  </si>
  <si>
    <t>债务转贷收入</t>
  </si>
  <si>
    <t>一、文化体育与传媒支出</t>
  </si>
  <si>
    <t xml:space="preserve"> 地方旅游开发项目补助</t>
  </si>
  <si>
    <t>二、社会保障和就业支出</t>
  </si>
  <si>
    <t xml:space="preserve">    基础设施建设和经济发展</t>
  </si>
  <si>
    <t>三、城乡社区支出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</si>
  <si>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国有土地使用权出让收入安排的支出</t>
    </r>
  </si>
  <si>
    <t xml:space="preserve">    征地和拆迁补偿支出</t>
  </si>
  <si>
    <t xml:space="preserve">    土地开发支出</t>
  </si>
  <si>
    <t xml:space="preserve"> 城市建设支出</t>
  </si>
  <si>
    <t xml:space="preserve"> 补助被耕地农民支出</t>
  </si>
  <si>
    <t xml:space="preserve"> 土地出让业务支出</t>
  </si>
  <si>
    <t xml:space="preserve"> 棚户区改造支出</t>
  </si>
  <si>
    <t xml:space="preserve"> 公共租赁住房支出</t>
  </si>
  <si>
    <t xml:space="preserve">  农业土地开发资金收入安排的支出</t>
  </si>
  <si>
    <t xml:space="preserve">  城市基础设施配套费收入安排的支出</t>
  </si>
  <si>
    <t xml:space="preserve">  污水处理费收入安排的支出</t>
  </si>
  <si>
    <t>四、其他支出</t>
  </si>
  <si>
    <t>五、债务付息支出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</si>
  <si>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其他政府性基金债务付息支出</t>
    </r>
  </si>
  <si>
    <t>六、债务发行费用支出</t>
  </si>
  <si>
    <t xml:space="preserve">  土地储备专项债券付息支出</t>
  </si>
  <si>
    <t xml:space="preserve">  棚户区改造专项债券付息支出</t>
  </si>
  <si>
    <t xml:space="preserve">  其他政府性基金债务发行费用支出</t>
  </si>
  <si>
    <t>七、专项债务还本支出</t>
  </si>
  <si>
    <t>2020年市对县（市、区）政府性基金转移支付预算表</t>
  </si>
  <si>
    <t>上级对我市转移支付</t>
  </si>
  <si>
    <t>市级留用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</si>
  <si>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</si>
  <si>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</si>
  <si>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</si>
  <si>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</si>
  <si>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</si>
  <si>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九、其他支出</t>
  </si>
  <si>
    <t>2020年省对我市政府性基金转移支付（分地区）</t>
  </si>
  <si>
    <t>金额</t>
  </si>
  <si>
    <t>一、2018年末政府专项债务限额</t>
  </si>
  <si>
    <t xml:space="preserve">                                                                                           </t>
  </si>
  <si>
    <t>二、2018年末政府专项债务余额实际数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</si>
  <si>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</si>
  <si>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</si>
  <si>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</t>
  </si>
  <si>
    <t>三、2019年末政府专项债务限额</t>
  </si>
  <si>
    <t xml:space="preserve">      </t>
  </si>
  <si>
    <t xml:space="preserve">                                       </t>
  </si>
  <si>
    <t>四、2019年政府专项债务接受转贷额</t>
  </si>
  <si>
    <t>五、2019年政府专项债务还本额</t>
  </si>
  <si>
    <t xml:space="preserve">                                          </t>
  </si>
  <si>
    <t>六、2019年末政府专项债务余额执行数</t>
  </si>
  <si>
    <t xml:space="preserve">                        </t>
  </si>
  <si>
    <t xml:space="preserve">                                                                           </t>
  </si>
  <si>
    <t xml:space="preserve">                                                                   </t>
  </si>
  <si>
    <t xml:space="preserve">                          </t>
  </si>
  <si>
    <t xml:space="preserve">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</si>
  <si>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</si>
  <si>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</t>
  </si>
  <si>
    <t xml:space="preserve">  其中：市本级</t>
  </si>
  <si>
    <t xml:space="preserve">        新华区</t>
  </si>
  <si>
    <t xml:space="preserve">        卫东区</t>
  </si>
  <si>
    <t xml:space="preserve">        湛河区</t>
  </si>
  <si>
    <t xml:space="preserve">        石龙区</t>
  </si>
  <si>
    <t xml:space="preserve">        高新区</t>
  </si>
  <si>
    <t xml:space="preserve">        新城区</t>
  </si>
  <si>
    <t xml:space="preserve">        鲁山县</t>
  </si>
  <si>
    <t xml:space="preserve">        宝丰县</t>
  </si>
  <si>
    <t xml:space="preserve">        叶  县</t>
  </si>
  <si>
    <t xml:space="preserve">        郏  县</t>
  </si>
  <si>
    <t xml:space="preserve">        舞钢市</t>
  </si>
  <si>
    <t xml:space="preserve">        汝州市</t>
  </si>
  <si>
    <t>2020年全市国有资本经营收支预算总表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</si>
  <si>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</si>
  <si>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</si>
  <si>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</si>
  <si>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</si>
  <si>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</si>
  <si>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</si>
  <si>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</si>
  <si>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</si>
  <si>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上级专项转移支付收入</t>
  </si>
  <si>
    <t>上年结转收入</t>
  </si>
  <si>
    <t>2020年全市国有资本经营收入预算表</t>
  </si>
  <si>
    <t>2020年全市国有资本经营支出预算表</t>
  </si>
  <si>
    <t>表三十八</t>
  </si>
  <si>
    <t>2020年市本级国有资本经营收支预算总表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</si>
  <si>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</si>
  <si>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</si>
  <si>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</si>
  <si>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</si>
  <si>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</si>
  <si>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</si>
  <si>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</si>
  <si>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</si>
  <si>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</si>
  <si>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</si>
  <si>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</si>
  <si>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</si>
  <si>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</si>
  <si>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</si>
  <si>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</si>
  <si>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</si>
  <si>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</si>
  <si>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</si>
  <si>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</si>
  <si>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</si>
  <si>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</si>
  <si>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</si>
  <si>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</si>
  <si>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</si>
  <si>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</si>
  <si>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</si>
  <si>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</si>
  <si>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</si>
  <si>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国有控股公司股利、股息收入</t>
  </si>
  <si>
    <t>国有参股公司股利、股息收入</t>
  </si>
  <si>
    <t>其他国有资本经营预算企业股利、股息收入</t>
  </si>
  <si>
    <t>其他国有资本经营预算企业产权转让收入</t>
  </si>
  <si>
    <t>2020年市本级国有资本经营收入预算表</t>
  </si>
  <si>
    <t>2020年市本级国有资本经营支出预算表</t>
  </si>
  <si>
    <t>2020年省对我市国有资本经营预算转移支付预算表(分项目)</t>
  </si>
  <si>
    <t>省对我市转移支付</t>
  </si>
  <si>
    <t>合     计</t>
  </si>
  <si>
    <t>2020年省对我市国有资本经营预算转移支付（分地区）</t>
  </si>
  <si>
    <t>2020年全市社会保险基金收支预算总表</t>
  </si>
  <si>
    <t>企业职工基本养老保险基金收入</t>
  </si>
  <si>
    <t>企业职工基本养老保险基金支出</t>
  </si>
  <si>
    <t>城乡居民基本养老保险基金收入</t>
  </si>
  <si>
    <t>城乡居民基本养老保险基金支出</t>
  </si>
  <si>
    <t>机关事业单位基本养老保险基金收入</t>
  </si>
  <si>
    <t>机关事业单位基本养老保险基金支出</t>
  </si>
  <si>
    <t>城镇职工基本医疗保险基金收入</t>
  </si>
  <si>
    <t>城镇职工基本医疗保险基金支出</t>
  </si>
  <si>
    <t>城乡居民基本医疗保险基金收入</t>
  </si>
  <si>
    <t>城乡居民基本医疗保险基金支出</t>
  </si>
  <si>
    <t>工伤保险基金收入</t>
  </si>
  <si>
    <t>工伤保险基金支出</t>
  </si>
  <si>
    <t>失业保险基金收入</t>
  </si>
  <si>
    <t>失业保险基金支出</t>
  </si>
  <si>
    <t>年终结余</t>
  </si>
  <si>
    <t>2020年全市社会保险基金收入预算表</t>
  </si>
  <si>
    <t>2020年全市社会保险基金支出预算表</t>
  </si>
  <si>
    <t>2020年全市社会保险基金结余预算表</t>
  </si>
  <si>
    <t>企业职工基本养老保险基金本年收支结余</t>
  </si>
  <si>
    <t>企业职工基本养老保险基金年末滚存结余</t>
  </si>
  <si>
    <t>城乡居民基本养老保险基金本年收支结余</t>
  </si>
  <si>
    <t>城乡居民基本养老保险基金年末滚存结余</t>
  </si>
  <si>
    <t>机关事业单位基本养老保险基金本年收支结余</t>
  </si>
  <si>
    <t>机关事业单位基本养老保险基金年末滚存结余</t>
  </si>
  <si>
    <t>城镇职工基本医疗保险基金本年收支结余</t>
  </si>
  <si>
    <t>城镇职工基本医疗保险基金年末滚存结余</t>
  </si>
  <si>
    <t>城乡居民基本医疗保险基金本年收支结余</t>
  </si>
  <si>
    <t>城乡居民基本医疗保险基金年末滚存结余</t>
  </si>
  <si>
    <t>工伤保险基金本年收支结余</t>
  </si>
  <si>
    <t>工伤保险基金年末滚存结余</t>
  </si>
  <si>
    <t>失业保险基金本年收支结余</t>
  </si>
  <si>
    <t>失业保险基金年末滚存结余</t>
  </si>
  <si>
    <t>生育保险基金本年收支结余</t>
  </si>
  <si>
    <t>生育保险基金年末滚存结余</t>
  </si>
  <si>
    <t>全市社会保险基金本年收支结余</t>
  </si>
  <si>
    <t>全市社会保险基金年末滚存结余</t>
  </si>
  <si>
    <t>2020年市本级社会保险基金收支预算总表</t>
  </si>
  <si>
    <t>保险费收入</t>
  </si>
  <si>
    <t>基本养老金支出</t>
  </si>
  <si>
    <t>财政补贴收入</t>
  </si>
  <si>
    <t>医疗补助金支出</t>
  </si>
  <si>
    <t>利息收入</t>
  </si>
  <si>
    <t>丧葬抚恤补助支出</t>
  </si>
  <si>
    <t>转移收入</t>
  </si>
  <si>
    <t>转移支出</t>
  </si>
  <si>
    <t>财政补助收入</t>
  </si>
  <si>
    <t>统筹基金支出</t>
  </si>
  <si>
    <t>个人账户基金支出</t>
  </si>
  <si>
    <t>基本医疗保险费收入</t>
  </si>
  <si>
    <t>基本医疗保险待遇支出</t>
  </si>
  <si>
    <t>大病保险支出</t>
  </si>
  <si>
    <t xml:space="preserve">  保险费收入</t>
  </si>
  <si>
    <t xml:space="preserve">   工伤保险待遇支出</t>
  </si>
  <si>
    <t xml:space="preserve">  财政补贴收入</t>
  </si>
  <si>
    <t>　 劳动能力鉴定支出</t>
  </si>
  <si>
    <t xml:space="preserve"> 利息收入</t>
  </si>
  <si>
    <t xml:space="preserve">   工伤预防费用支出</t>
  </si>
  <si>
    <t xml:space="preserve">  其他收入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</si>
  <si>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工伤保险基金其他支出</t>
    </r>
  </si>
  <si>
    <t xml:space="preserve"> 下级上解收入</t>
  </si>
  <si>
    <t xml:space="preserve">   上解上级支出</t>
  </si>
  <si>
    <t xml:space="preserve"> 保险费收入</t>
  </si>
  <si>
    <t>失业保险金支出</t>
  </si>
  <si>
    <t xml:space="preserve"> 财政补贴收入</t>
  </si>
  <si>
    <t>医疗保险费支出</t>
  </si>
  <si>
    <t xml:space="preserve">   利息收入</t>
  </si>
  <si>
    <t xml:space="preserve">   转移收入</t>
  </si>
  <si>
    <t xml:space="preserve">  职业培训和职业介绍补贴支出</t>
  </si>
  <si>
    <t xml:space="preserve">   下级上解收入</t>
  </si>
  <si>
    <t xml:space="preserve">  稳定岗位补贴支出</t>
  </si>
  <si>
    <t xml:space="preserve"> 上级补助收入</t>
  </si>
  <si>
    <t xml:space="preserve">  技能提升补贴支出</t>
  </si>
  <si>
    <t xml:space="preserve">  其他费用支出</t>
  </si>
  <si>
    <t xml:space="preserve">  上解上级支出</t>
  </si>
  <si>
    <t>2020年市本级社会保险基金收入预算表</t>
  </si>
  <si>
    <t>2020年市本级社会保险基金支出预算表</t>
  </si>
  <si>
    <t>一、文化旅游体育与传媒支出</t>
  </si>
  <si>
    <t>2020年提前下达新增限额</t>
  </si>
  <si>
    <t>2019年和2020年政府一般债务限额余额情况表</t>
  </si>
  <si>
    <t>备注：1.债务余额含政府负有偿还责任的外债余额</t>
  </si>
  <si>
    <t xml:space="preserve">      2.2019年全市汇总一般债务付息支出41855万元，其中市本级14360万元，县区27495万元。</t>
  </si>
  <si>
    <t xml:space="preserve">      3.2020年市本级预算安排一般债券还本付息支出15786万元。</t>
  </si>
  <si>
    <t>2019年和2020年政府一般债务分地区限额余额情况表</t>
  </si>
  <si>
    <t>2019年末余额预计执行数</t>
  </si>
  <si>
    <t>备注：1.截至2019年12月份，省下达我市一般债务限额1559699万元，我市一般债务余额为1326901万元，不超省下限额。</t>
  </si>
  <si>
    <t xml:space="preserve">      2.按照上级政策要求，除申请发行新增政府债券外，市县政府严禁擅自增加政府债务。</t>
  </si>
  <si>
    <t>2019年和2020年政府专项债务限额余额情况表</t>
  </si>
  <si>
    <t>备注：1.2019年全市汇总专项债务付息支出35792万元，其中市本级13871万元，县区21921万元。</t>
  </si>
  <si>
    <t xml:space="preserve">      2.2020年市本级预算安排政府专项债券还本支出12213万元，付息支出19541万元。</t>
  </si>
  <si>
    <t>2019年和2020年政府专项债务分地区限额余额情况表</t>
  </si>
  <si>
    <t>备注：1.截至2019年12月份，省下达我市专项债务限额1643285万元，我市专项债务余额为1341151万元，不超省下限额。</t>
  </si>
  <si>
    <t xml:space="preserve">     2.按照上级政策要求，除申请发行新增政府债券外，市县政府严禁擅自增加政府债务。</t>
  </si>
  <si>
    <t>七、2020年提前下达政府一般债务新增限额</t>
  </si>
  <si>
    <t>七、2020年提前下达政府专项债务新增限额</t>
  </si>
  <si>
    <t>项目说明</t>
  </si>
  <si>
    <t>平顶山技师学院汽车工程系实训中心项目</t>
  </si>
  <si>
    <t>项目总投资3635万元，主要用于汽车工程系实训中心的新建综合楼包括模拟实训汽车4S店，模拟实训汽车城市展厅，学生及教职工餐厅，图书资料室，会议室，多功能学术报告厅和各类教室建设，总建筑面积17409.95平方米。</t>
  </si>
  <si>
    <t>平顶山市第一人民医院新院区（含市儿童医院）能力提升项目</t>
  </si>
  <si>
    <t>项目总投资21,664.89万元，主要用于平顶山市第一人民医院新院区（含市儿童医院）医院室外海绵城市设计、医院智能化百级防护手术区、门急诊医技楼及住院楼铝合金遮阳百叶、屋顶康复训练区、医疗文化建设、名医工作室、智能充电桩、过渡季空调系统、医院人性化建设、特需医疗服务建设等。</t>
  </si>
  <si>
    <t>平顶山市第一人民医院新院区设备购置项目</t>
  </si>
  <si>
    <t>项目总投资39,440.80万元，主要用于新院区智慧医院建设软硬件设备、现代医院物流建设设施、影像中心建设医疗设备、临床检验中心设备及系统、内镜中心工作站及设备、麻醉手术中心仪器设备、重症医学中心仪器设备、介入治疗中心仪器设备、急诊医学中心仪器设备、肿瘤治疗中心仪器设备，及消毒供应中心相关设备等十一类建设项目的设备采购项目。</t>
  </si>
  <si>
    <t>平顶山市第二人民医院介入诊疗中心建设项目</t>
  </si>
  <si>
    <t>项目总投资2600万元，主要用于介入诊疗中心在脑血管疾病介入治疗、心脏疾病介入治疗、恶性肿瘤介入诊疗、血管性疾病及疼痛微创介入治疗所需的医疗设备。</t>
  </si>
  <si>
    <t>平顶山市第二人民医院医学临床检验中心建设项目</t>
  </si>
  <si>
    <t>项目总投资2900万元，主要用于临床检验中心实验室及检验设备（大型生化免疫流水线设备、全自动细菌鉴定及药敏检测设备、全自动质谱仪、全自动核酸提取仪+荧光定量 PCR 扩增分析仪、全自动流式细胞仪、全自动尿液分析+尿沉渣检测流水线、智能化检验管理系统）购置建设。</t>
  </si>
  <si>
    <t>平顶山市妇幼保健院妇幼健康服务综合楼项目</t>
  </si>
  <si>
    <t>项目总投资4500万元，主要用于健康服务综合楼建设，总建筑面积10584.38平方米（包含地上综合楼、汽车升降平台、地下车库）。</t>
  </si>
  <si>
    <t>平顶山市中心血站整体搬迁项目</t>
  </si>
  <si>
    <t>项目总投资7850万元，主要用于血站综合楼整体迁建：大型综合性采、供血、核算、检测、制备、输血研究等为一体化的规范化综合楼建设，总建筑面积13000平方米，预留二期建筑面积6000平方米。</t>
  </si>
  <si>
    <t>平顶山市中医医院新城区分院能力提升项目</t>
  </si>
  <si>
    <t>项目总投资12000万元，主要用于平顶山市中医医院新城区地下机械停车位工程、中医文化长廊工程、百草园工程、智能照明系统、医院标识系统工程、智慧医院系统工程、重点科室功能提升工程等。</t>
  </si>
  <si>
    <t>平顶山市中医医院新院区医疗设备办公设施购置项目</t>
  </si>
  <si>
    <t>项目总投资15000万元，主要用于新院区医疗设备2762台套、办公设施5829台套、信息化建设18类软件和硬件的购置。</t>
  </si>
  <si>
    <t>2020年市本级新增政府专项债券安排项目情况表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</si>
</sst>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#,##0_);[Red]\(#,##0\)"/>
    <numFmt numFmtId="180" formatCode="0_ "/>
    <numFmt numFmtId="181" formatCode="#,##0_ "/>
    <numFmt numFmtId="182" formatCode="#,##0.0_);[Red]\(#,##0.0\)"/>
    <numFmt numFmtId="183" formatCode="0.0_ "/>
    <numFmt numFmtId="184" formatCode="_ * #,##0_ ;_ * \-#,##0_ ;_ * &quot;-&quot;??_ ;_ @_ "/>
    <numFmt numFmtId="185" formatCode="0.00;[Red]0.00"/>
    <numFmt numFmtId="186" formatCode="0_);[Red]\(0\)"/>
    <numFmt numFmtId="187" formatCode="0.00_ "/>
    <numFmt numFmtId="188" formatCode="#,##0.0000_ "/>
    <numFmt numFmtId="189" formatCode="0.0_);[Red]\(0.0\)"/>
  </numFmts>
  <fonts count="7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6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方正大标宋简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20"/>
      <name val="黑体"/>
      <family val="3"/>
    </font>
    <font>
      <b/>
      <sz val="14"/>
      <name val="宋体"/>
      <family val="0"/>
    </font>
    <font>
      <sz val="11"/>
      <name val="SimSun"/>
      <family val="0"/>
    </font>
    <font>
      <sz val="14"/>
      <name val="SimSun"/>
      <family val="0"/>
    </font>
    <font>
      <sz val="14"/>
      <name val="宋体"/>
      <family val="0"/>
    </font>
    <font>
      <sz val="14"/>
      <name val="方正小标宋简体"/>
      <family val="4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0"/>
      <name val="方正仿宋_GBK"/>
      <family val="0"/>
    </font>
    <font>
      <sz val="22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20"/>
      <color theme="1"/>
      <name val="Calibri Light"/>
      <family val="0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3" applyNumberFormat="0" applyFill="0" applyAlignment="0" applyProtection="0"/>
    <xf numFmtId="178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7" applyNumberFormat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601">
    <xf numFmtId="0" fontId="0" fillId="0" borderId="0" xfId="0" applyAlignment="1">
      <alignment/>
    </xf>
    <xf numFmtId="0" fontId="0" fillId="33" borderId="0" xfId="75" applyFill="1">
      <alignment vertical="center"/>
      <protection/>
    </xf>
    <xf numFmtId="0" fontId="0" fillId="33" borderId="0" xfId="66" applyFill="1">
      <alignment vertical="center"/>
      <protection/>
    </xf>
    <xf numFmtId="0" fontId="2" fillId="33" borderId="0" xfId="66" applyFont="1" applyFill="1">
      <alignment vertical="center"/>
      <protection/>
    </xf>
    <xf numFmtId="0" fontId="0" fillId="33" borderId="0" xfId="66" applyFont="1" applyFill="1">
      <alignment vertical="center"/>
      <protection/>
    </xf>
    <xf numFmtId="181" fontId="0" fillId="33" borderId="0" xfId="66" applyNumberFormat="1" applyFont="1" applyFill="1" applyAlignment="1">
      <alignment horizontal="right" vertical="center"/>
      <protection/>
    </xf>
    <xf numFmtId="180" fontId="0" fillId="33" borderId="0" xfId="75" applyNumberFormat="1" applyFill="1" applyBorder="1" applyAlignment="1">
      <alignment horizontal="center" vertical="center"/>
      <protection/>
    </xf>
    <xf numFmtId="181" fontId="0" fillId="33" borderId="0" xfId="75" applyNumberFormat="1" applyFont="1" applyFill="1" applyBorder="1" applyAlignment="1">
      <alignment horizontal="right" vertical="center"/>
      <protection/>
    </xf>
    <xf numFmtId="0" fontId="0" fillId="33" borderId="0" xfId="66" applyFont="1" applyFill="1" applyAlignment="1">
      <alignment horizontal="center" vertical="center"/>
      <protection/>
    </xf>
    <xf numFmtId="181" fontId="0" fillId="0" borderId="0" xfId="66" applyNumberFormat="1" applyFont="1" applyFill="1" applyAlignment="1">
      <alignment horizontal="right" vertical="center"/>
      <protection/>
    </xf>
    <xf numFmtId="180" fontId="4" fillId="33" borderId="9" xfId="66" applyNumberFormat="1" applyFont="1" applyFill="1" applyBorder="1" applyAlignment="1">
      <alignment horizontal="center" vertical="center" wrapText="1"/>
      <protection/>
    </xf>
    <xf numFmtId="181" fontId="2" fillId="0" borderId="9" xfId="66" applyNumberFormat="1" applyFont="1" applyFill="1" applyBorder="1" applyAlignment="1">
      <alignment horizontal="center" vertical="center"/>
      <protection/>
    </xf>
    <xf numFmtId="0" fontId="5" fillId="33" borderId="0" xfId="66" applyFont="1" applyFill="1" applyAlignment="1">
      <alignment horizontal="center" vertical="center"/>
      <protection/>
    </xf>
    <xf numFmtId="180" fontId="4" fillId="33" borderId="9" xfId="66" applyNumberFormat="1" applyFont="1" applyFill="1" applyBorder="1" applyAlignment="1">
      <alignment horizontal="left" vertical="center" wrapText="1"/>
      <protection/>
    </xf>
    <xf numFmtId="41" fontId="2" fillId="0" borderId="9" xfId="66" applyNumberFormat="1" applyFont="1" applyFill="1" applyBorder="1">
      <alignment vertical="center"/>
      <protection/>
    </xf>
    <xf numFmtId="180" fontId="6" fillId="33" borderId="9" xfId="66" applyNumberFormat="1" applyFont="1" applyFill="1" applyBorder="1" applyAlignment="1">
      <alignment horizontal="left" vertical="center" wrapText="1" indent="1"/>
      <protection/>
    </xf>
    <xf numFmtId="180" fontId="0" fillId="0" borderId="9" xfId="66" applyNumberFormat="1" applyFont="1" applyFill="1" applyBorder="1">
      <alignment vertical="center"/>
      <protection/>
    </xf>
    <xf numFmtId="180" fontId="0" fillId="33" borderId="9" xfId="66" applyNumberFormat="1" applyFont="1" applyFill="1" applyBorder="1" applyAlignment="1">
      <alignment horizontal="left" vertical="center" indent="1"/>
      <protection/>
    </xf>
    <xf numFmtId="0" fontId="6" fillId="33" borderId="9" xfId="66" applyNumberFormat="1" applyFont="1" applyFill="1" applyBorder="1" applyAlignment="1">
      <alignment horizontal="left" vertical="center" wrapText="1" indent="1"/>
      <protection/>
    </xf>
    <xf numFmtId="0" fontId="4" fillId="33" borderId="9" xfId="66" applyNumberFormat="1" applyFont="1" applyFill="1" applyBorder="1" applyAlignment="1" applyProtection="1">
      <alignment horizontal="left" vertical="center"/>
      <protection/>
    </xf>
    <xf numFmtId="0" fontId="6" fillId="33" borderId="9" xfId="66" applyNumberFormat="1" applyFont="1" applyFill="1" applyBorder="1" applyAlignment="1" applyProtection="1">
      <alignment horizontal="left" vertical="center" indent="1"/>
      <protection/>
    </xf>
    <xf numFmtId="0" fontId="6" fillId="33" borderId="9" xfId="66" applyNumberFormat="1" applyFont="1" applyFill="1" applyBorder="1" applyAlignment="1" applyProtection="1">
      <alignment horizontal="left" vertical="center" wrapText="1" indent="1"/>
      <protection/>
    </xf>
    <xf numFmtId="0" fontId="4" fillId="33" borderId="9" xfId="66" applyFont="1" applyFill="1" applyBorder="1">
      <alignment vertical="center"/>
      <protection/>
    </xf>
    <xf numFmtId="0" fontId="0" fillId="33" borderId="9" xfId="66" applyFont="1" applyFill="1" applyBorder="1" applyAlignment="1">
      <alignment horizontal="left" vertical="center" indent="1"/>
      <protection/>
    </xf>
    <xf numFmtId="0" fontId="2" fillId="33" borderId="9" xfId="66" applyFont="1" applyFill="1" applyBorder="1" applyAlignment="1">
      <alignment vertical="center"/>
      <protection/>
    </xf>
    <xf numFmtId="0" fontId="6" fillId="33" borderId="9" xfId="66" applyNumberFormat="1" applyFont="1" applyFill="1" applyBorder="1" applyAlignment="1" applyProtection="1">
      <alignment horizontal="left" vertical="center"/>
      <protection/>
    </xf>
    <xf numFmtId="0" fontId="0" fillId="33" borderId="9" xfId="66" applyFont="1" applyFill="1" applyBorder="1" applyAlignment="1">
      <alignment horizontal="left" vertical="center"/>
      <protection/>
    </xf>
    <xf numFmtId="180" fontId="0" fillId="0" borderId="9" xfId="66" applyNumberFormat="1" applyFont="1" applyFill="1" applyBorder="1" applyAlignment="1">
      <alignment horizontal="center" vertical="center"/>
      <protection/>
    </xf>
    <xf numFmtId="0" fontId="0" fillId="33" borderId="9" xfId="66" applyFont="1" applyFill="1" applyBorder="1">
      <alignment vertical="center"/>
      <protection/>
    </xf>
    <xf numFmtId="180" fontId="0" fillId="0" borderId="9" xfId="66" applyNumberFormat="1" applyFont="1" applyFill="1" applyBorder="1" applyAlignment="1">
      <alignment vertical="center"/>
      <protection/>
    </xf>
    <xf numFmtId="41" fontId="2" fillId="0" borderId="9" xfId="66" applyNumberFormat="1" applyFont="1" applyFill="1" applyBorder="1" applyAlignment="1">
      <alignment vertical="center"/>
      <protection/>
    </xf>
    <xf numFmtId="0" fontId="0" fillId="33" borderId="9" xfId="66" applyNumberFormat="1" applyFont="1" applyFill="1" applyBorder="1" applyAlignment="1">
      <alignment horizontal="left" vertical="center" indent="1"/>
      <protection/>
    </xf>
    <xf numFmtId="0" fontId="6" fillId="33" borderId="9" xfId="0" applyNumberFormat="1" applyFont="1" applyFill="1" applyBorder="1" applyAlignment="1" applyProtection="1">
      <alignment vertical="center"/>
      <protection/>
    </xf>
    <xf numFmtId="0" fontId="4" fillId="33" borderId="9" xfId="66" applyNumberFormat="1" applyFont="1" applyFill="1" applyBorder="1" applyAlignment="1" applyProtection="1">
      <alignment horizontal="center" vertical="center"/>
      <protection/>
    </xf>
    <xf numFmtId="41" fontId="2" fillId="33" borderId="9" xfId="66" applyNumberFormat="1" applyFont="1" applyFill="1" applyBorder="1" applyAlignment="1">
      <alignment horizontal="center" vertical="center"/>
      <protection/>
    </xf>
    <xf numFmtId="0" fontId="6" fillId="33" borderId="9" xfId="66" applyNumberFormat="1" applyFont="1" applyFill="1" applyBorder="1" applyAlignment="1" applyProtection="1">
      <alignment vertical="center"/>
      <protection/>
    </xf>
    <xf numFmtId="41" fontId="0" fillId="0" borderId="9" xfId="66" applyNumberFormat="1" applyFont="1" applyFill="1" applyBorder="1" applyAlignment="1">
      <alignment horizontal="center" vertical="center"/>
      <protection/>
    </xf>
    <xf numFmtId="0" fontId="4" fillId="33" borderId="9" xfId="66" applyFont="1" applyFill="1" applyBorder="1" applyAlignment="1">
      <alignment horizontal="center" vertical="center"/>
      <protection/>
    </xf>
    <xf numFmtId="0" fontId="2" fillId="33" borderId="0" xfId="61" applyFont="1" applyFill="1" applyAlignment="1">
      <alignment vertical="center"/>
      <protection/>
    </xf>
    <xf numFmtId="181" fontId="2" fillId="33" borderId="9" xfId="66" applyNumberFormat="1" applyFont="1" applyFill="1" applyBorder="1" applyAlignment="1">
      <alignment horizontal="center" vertical="center"/>
      <protection/>
    </xf>
    <xf numFmtId="41" fontId="2" fillId="33" borderId="9" xfId="66" applyNumberFormat="1" applyFont="1" applyFill="1" applyBorder="1">
      <alignment vertical="center"/>
      <protection/>
    </xf>
    <xf numFmtId="180" fontId="0" fillId="33" borderId="9" xfId="66" applyNumberFormat="1" applyFont="1" applyFill="1" applyBorder="1">
      <alignment vertical="center"/>
      <protection/>
    </xf>
    <xf numFmtId="0" fontId="4" fillId="33" borderId="9" xfId="66" applyFont="1" applyFill="1" applyBorder="1" applyAlignment="1">
      <alignment horizontal="left" vertical="center"/>
      <protection/>
    </xf>
    <xf numFmtId="180" fontId="0" fillId="33" borderId="9" xfId="66" applyNumberFormat="1" applyFont="1" applyFill="1" applyBorder="1" applyAlignment="1">
      <alignment horizontal="center" vertical="center"/>
      <protection/>
    </xf>
    <xf numFmtId="180" fontId="0" fillId="33" borderId="9" xfId="66" applyNumberFormat="1" applyFont="1" applyFill="1" applyBorder="1" applyAlignment="1">
      <alignment vertical="center"/>
      <protection/>
    </xf>
    <xf numFmtId="41" fontId="0" fillId="33" borderId="9" xfId="66" applyNumberFormat="1" applyFont="1" applyFill="1" applyBorder="1" applyAlignment="1">
      <alignment horizontal="center" vertical="center"/>
      <protection/>
    </xf>
    <xf numFmtId="0" fontId="6" fillId="33" borderId="9" xfId="65" applyFont="1" applyFill="1" applyBorder="1" applyAlignment="1">
      <alignment horizontal="left" vertical="center"/>
      <protection/>
    </xf>
    <xf numFmtId="181" fontId="0" fillId="0" borderId="9" xfId="89" applyNumberFormat="1" applyFont="1" applyFill="1" applyBorder="1" applyAlignment="1">
      <alignment vertical="center" wrapText="1"/>
    </xf>
    <xf numFmtId="0" fontId="6" fillId="33" borderId="9" xfId="66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 horizontal="center"/>
    </xf>
    <xf numFmtId="0" fontId="2" fillId="0" borderId="0" xfId="60" applyFont="1" applyFill="1" applyAlignment="1">
      <alignment vertical="center"/>
      <protection/>
    </xf>
    <xf numFmtId="0" fontId="0" fillId="0" borderId="0" xfId="54" applyFill="1">
      <alignment vertical="center"/>
      <protection/>
    </xf>
    <xf numFmtId="180" fontId="0" fillId="0" borderId="0" xfId="54" applyNumberFormat="1" applyFill="1" applyAlignment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180" fontId="0" fillId="0" borderId="9" xfId="0" applyNumberForma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left" vertical="center" wrapText="1"/>
    </xf>
    <xf numFmtId="41" fontId="7" fillId="0" borderId="9" xfId="0" applyNumberFormat="1" applyFont="1" applyFill="1" applyBorder="1" applyAlignment="1">
      <alignment horizontal="center"/>
    </xf>
    <xf numFmtId="41" fontId="0" fillId="0" borderId="9" xfId="0" applyNumberFormat="1" applyFill="1" applyBorder="1" applyAlignment="1">
      <alignment/>
    </xf>
    <xf numFmtId="181" fontId="6" fillId="0" borderId="9" xfId="67" applyNumberFormat="1" applyFont="1" applyFill="1" applyBorder="1" applyAlignment="1">
      <alignment horizontal="right" vertical="center" wrapText="1"/>
      <protection/>
    </xf>
    <xf numFmtId="183" fontId="0" fillId="0" borderId="9" xfId="0" applyNumberFormat="1" applyFill="1" applyBorder="1" applyAlignment="1">
      <alignment horizontal="right" vertical="center"/>
    </xf>
    <xf numFmtId="180" fontId="4" fillId="0" borderId="9" xfId="0" applyNumberFormat="1" applyFont="1" applyFill="1" applyBorder="1" applyAlignment="1">
      <alignment horizontal="center" vertical="center" wrapText="1"/>
    </xf>
    <xf numFmtId="181" fontId="4" fillId="0" borderId="9" xfId="67" applyNumberFormat="1" applyFont="1" applyFill="1" applyBorder="1" applyAlignment="1">
      <alignment horizontal="right" vertical="center" wrapText="1"/>
      <protection/>
    </xf>
    <xf numFmtId="0" fontId="0" fillId="0" borderId="0" xfId="75" applyFill="1">
      <alignment vertical="center"/>
      <protection/>
    </xf>
    <xf numFmtId="0" fontId="0" fillId="0" borderId="0" xfId="65" applyFill="1">
      <alignment vertical="center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 applyAlignment="1">
      <alignment horizontal="center" vertical="center"/>
      <protection/>
    </xf>
    <xf numFmtId="180" fontId="0" fillId="0" borderId="0" xfId="65" applyNumberFormat="1" applyFont="1" applyFill="1" applyAlignment="1">
      <alignment horizontal="center" vertical="center"/>
      <protection/>
    </xf>
    <xf numFmtId="0" fontId="0" fillId="0" borderId="0" xfId="65" applyFont="1" applyFill="1">
      <alignment vertical="center"/>
      <protection/>
    </xf>
    <xf numFmtId="180" fontId="0" fillId="0" borderId="0" xfId="75" applyNumberFormat="1" applyFill="1" applyBorder="1" applyAlignment="1">
      <alignment horizontal="center" vertical="center"/>
      <protection/>
    </xf>
    <xf numFmtId="180" fontId="4" fillId="0" borderId="9" xfId="65" applyNumberFormat="1" applyFont="1" applyFill="1" applyBorder="1" applyAlignment="1">
      <alignment horizontal="center" vertical="center" wrapText="1"/>
      <protection/>
    </xf>
    <xf numFmtId="180" fontId="2" fillId="0" borderId="9" xfId="65" applyNumberFormat="1" applyFont="1" applyFill="1" applyBorder="1" applyAlignment="1">
      <alignment horizontal="center" vertical="center"/>
      <protection/>
    </xf>
    <xf numFmtId="41" fontId="6" fillId="0" borderId="9" xfId="0" applyNumberFormat="1" applyFont="1" applyFill="1" applyBorder="1" applyAlignment="1">
      <alignment horizontal="center" vertical="center" wrapText="1"/>
    </xf>
    <xf numFmtId="41" fontId="0" fillId="0" borderId="9" xfId="0" applyNumberFormat="1" applyFill="1" applyBorder="1" applyAlignment="1">
      <alignment horizontal="center" vertical="center"/>
    </xf>
    <xf numFmtId="41" fontId="0" fillId="0" borderId="9" xfId="0" applyNumberFormat="1" applyFill="1" applyBorder="1" applyAlignment="1">
      <alignment horizontal="center" vertical="center" wrapText="1"/>
    </xf>
    <xf numFmtId="41" fontId="6" fillId="0" borderId="9" xfId="65" applyNumberFormat="1" applyFont="1" applyFill="1" applyBorder="1" applyAlignment="1">
      <alignment horizontal="center" vertical="center" wrapText="1"/>
      <protection/>
    </xf>
    <xf numFmtId="41" fontId="2" fillId="0" borderId="9" xfId="0" applyNumberFormat="1" applyFont="1" applyFill="1" applyBorder="1" applyAlignment="1">
      <alignment horizontal="center" vertical="center" wrapText="1"/>
    </xf>
    <xf numFmtId="41" fontId="4" fillId="0" borderId="9" xfId="65" applyNumberFormat="1" applyFont="1" applyFill="1" applyBorder="1" applyAlignment="1">
      <alignment horizontal="center" vertical="center" wrapText="1"/>
      <protection/>
    </xf>
    <xf numFmtId="41" fontId="0" fillId="0" borderId="9" xfId="65" applyNumberFormat="1" applyFont="1" applyFill="1" applyBorder="1" applyAlignment="1">
      <alignment horizontal="center" vertical="center"/>
      <protection/>
    </xf>
    <xf numFmtId="41" fontId="0" fillId="0" borderId="9" xfId="0" applyNumberFormat="1" applyFont="1" applyFill="1" applyBorder="1" applyAlignment="1" applyProtection="1">
      <alignment horizontal="center" vertical="center"/>
      <protection/>
    </xf>
    <xf numFmtId="41" fontId="2" fillId="0" borderId="9" xfId="65" applyNumberFormat="1" applyFont="1" applyFill="1" applyBorder="1" applyAlignment="1">
      <alignment horizontal="center" vertical="center"/>
      <protection/>
    </xf>
    <xf numFmtId="41" fontId="4" fillId="0" borderId="9" xfId="65" applyNumberFormat="1" applyFont="1" applyFill="1" applyBorder="1" applyAlignment="1">
      <alignment horizontal="center" vertical="center"/>
      <protection/>
    </xf>
    <xf numFmtId="0" fontId="0" fillId="0" borderId="0" xfId="65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180" fontId="0" fillId="0" borderId="9" xfId="0" applyNumberFormat="1" applyFill="1" applyBorder="1" applyAlignment="1">
      <alignment horizontal="left" vertical="center" wrapText="1"/>
    </xf>
    <xf numFmtId="0" fontId="6" fillId="0" borderId="9" xfId="65" applyFont="1" applyFill="1" applyBorder="1" applyAlignment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65" applyFont="1" applyFill="1" applyBorder="1" applyAlignment="1">
      <alignment horizontal="left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43" fontId="4" fillId="0" borderId="0" xfId="65" applyNumberFormat="1" applyFont="1" applyFill="1" applyBorder="1" applyAlignment="1">
      <alignment horizontal="right" vertical="center" wrapText="1"/>
      <protection/>
    </xf>
    <xf numFmtId="0" fontId="0" fillId="0" borderId="0" xfId="44" applyFill="1" applyBorder="1" applyAlignment="1">
      <alignment/>
      <protection/>
    </xf>
    <xf numFmtId="0" fontId="0" fillId="0" borderId="0" xfId="73" applyFill="1" applyAlignment="1">
      <alignment vertical="center"/>
      <protection/>
    </xf>
    <xf numFmtId="0" fontId="0" fillId="0" borderId="0" xfId="73" applyFill="1" applyAlignment="1">
      <alignment vertical="center" wrapText="1"/>
      <protection/>
    </xf>
    <xf numFmtId="0" fontId="8" fillId="0" borderId="0" xfId="73" applyFont="1" applyFill="1">
      <alignment vertical="center"/>
      <protection/>
    </xf>
    <xf numFmtId="0" fontId="2" fillId="0" borderId="0" xfId="73" applyFont="1" applyFill="1">
      <alignment vertical="center"/>
      <protection/>
    </xf>
    <xf numFmtId="0" fontId="0" fillId="0" borderId="0" xfId="73" applyFont="1" applyFill="1">
      <alignment vertical="center"/>
      <protection/>
    </xf>
    <xf numFmtId="0" fontId="0" fillId="0" borderId="0" xfId="73" applyFill="1">
      <alignment vertical="center"/>
      <protection/>
    </xf>
    <xf numFmtId="0" fontId="10" fillId="0" borderId="0" xfId="73" applyFont="1" applyFill="1" applyAlignment="1">
      <alignment horizontal="right" vertical="center"/>
      <protection/>
    </xf>
    <xf numFmtId="0" fontId="2" fillId="0" borderId="11" xfId="73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horizontal="center" vertical="center"/>
      <protection/>
    </xf>
    <xf numFmtId="179" fontId="0" fillId="0" borderId="9" xfId="73" applyNumberFormat="1" applyFont="1" applyFill="1" applyBorder="1" applyAlignment="1">
      <alignment vertical="center"/>
      <protection/>
    </xf>
    <xf numFmtId="0" fontId="2" fillId="0" borderId="9" xfId="73" applyFont="1" applyFill="1" applyBorder="1" applyAlignment="1">
      <alignment horizontal="center" vertical="center"/>
      <protection/>
    </xf>
    <xf numFmtId="179" fontId="2" fillId="0" borderId="9" xfId="73" applyNumberFormat="1" applyFont="1" applyFill="1" applyBorder="1" applyAlignment="1">
      <alignment vertical="center"/>
      <protection/>
    </xf>
    <xf numFmtId="179" fontId="0" fillId="0" borderId="0" xfId="73" applyNumberFormat="1" applyFont="1" applyFill="1">
      <alignment vertical="center"/>
      <protection/>
    </xf>
    <xf numFmtId="0" fontId="11" fillId="0" borderId="0" xfId="55" applyFont="1" applyFill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0" fillId="0" borderId="0" xfId="55" applyFont="1" applyFill="1">
      <alignment vertical="center"/>
      <protection/>
    </xf>
    <xf numFmtId="0" fontId="0" fillId="0" borderId="0" xfId="55" applyFill="1">
      <alignment vertical="center"/>
      <protection/>
    </xf>
    <xf numFmtId="49" fontId="0" fillId="0" borderId="0" xfId="42" applyNumberFormat="1" applyFont="1" applyFill="1" applyBorder="1" applyAlignment="1" applyProtection="1">
      <alignment horizontal="right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0" borderId="9" xfId="42" applyFont="1" applyBorder="1" applyAlignment="1">
      <alignment horizontal="center" vertical="center"/>
      <protection/>
    </xf>
    <xf numFmtId="179" fontId="2" fillId="0" borderId="9" xfId="43" applyNumberFormat="1" applyFont="1" applyFill="1" applyBorder="1" applyAlignment="1" applyProtection="1">
      <alignment horizontal="right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0" fontId="2" fillId="0" borderId="0" xfId="62" applyFont="1" applyFill="1">
      <alignment/>
      <protection/>
    </xf>
    <xf numFmtId="0" fontId="2" fillId="0" borderId="0" xfId="53" applyFont="1" applyFill="1">
      <alignment vertical="center"/>
      <protection/>
    </xf>
    <xf numFmtId="0" fontId="0" fillId="0" borderId="0" xfId="62" applyFont="1" applyFill="1">
      <alignment/>
      <protection/>
    </xf>
    <xf numFmtId="0" fontId="13" fillId="0" borderId="0" xfId="62" applyFont="1" applyFill="1">
      <alignment/>
      <protection/>
    </xf>
    <xf numFmtId="0" fontId="13" fillId="0" borderId="12" xfId="62" applyFont="1" applyFill="1" applyBorder="1" applyAlignment="1">
      <alignment horizontal="right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62" applyFont="1" applyFill="1" applyBorder="1" applyAlignment="1">
      <alignment horizontal="center" vertical="center" wrapText="1"/>
      <protection/>
    </xf>
    <xf numFmtId="0" fontId="13" fillId="0" borderId="9" xfId="42" applyFont="1" applyFill="1" applyBorder="1" applyAlignment="1">
      <alignment horizontal="left" vertical="center" wrapText="1"/>
      <protection/>
    </xf>
    <xf numFmtId="181" fontId="14" fillId="0" borderId="9" xfId="89" applyNumberFormat="1" applyFont="1" applyFill="1" applyBorder="1" applyAlignment="1">
      <alignment horizontal="right" vertical="center" wrapText="1"/>
    </xf>
    <xf numFmtId="0" fontId="13" fillId="0" borderId="10" xfId="42" applyFont="1" applyFill="1" applyBorder="1" applyAlignment="1">
      <alignment horizontal="left" vertical="center" wrapText="1" indent="1"/>
      <protection/>
    </xf>
    <xf numFmtId="181" fontId="13" fillId="0" borderId="10" xfId="89" applyNumberFormat="1" applyFont="1" applyFill="1" applyBorder="1" applyAlignment="1" applyProtection="1">
      <alignment horizontal="right" vertical="center" wrapText="1"/>
      <protection/>
    </xf>
    <xf numFmtId="0" fontId="13" fillId="0" borderId="9" xfId="42" applyFont="1" applyFill="1" applyBorder="1" applyAlignment="1">
      <alignment horizontal="left" vertical="center" wrapText="1" indent="1"/>
      <protection/>
    </xf>
    <xf numFmtId="181" fontId="13" fillId="0" borderId="9" xfId="89" applyNumberFormat="1" applyFont="1" applyFill="1" applyBorder="1" applyAlignment="1" applyProtection="1">
      <alignment horizontal="right" vertical="center" wrapText="1"/>
      <protection/>
    </xf>
    <xf numFmtId="0" fontId="13" fillId="0" borderId="9" xfId="62" applyFont="1" applyFill="1" applyBorder="1">
      <alignment/>
      <protection/>
    </xf>
    <xf numFmtId="0" fontId="13" fillId="0" borderId="9" xfId="42" applyFont="1" applyFill="1" applyBorder="1" applyAlignment="1">
      <alignment horizontal="left" vertical="center" indent="1"/>
      <protection/>
    </xf>
    <xf numFmtId="0" fontId="13" fillId="0" borderId="9" xfId="42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>
      <alignment vertical="center"/>
    </xf>
    <xf numFmtId="181" fontId="13" fillId="0" borderId="9" xfId="89" applyNumberFormat="1" applyFont="1" applyFill="1" applyBorder="1" applyAlignment="1">
      <alignment horizontal="right" vertical="center" wrapText="1"/>
    </xf>
    <xf numFmtId="0" fontId="13" fillId="0" borderId="9" xfId="53" applyFont="1" applyFill="1" applyBorder="1" applyAlignment="1">
      <alignment horizontal="center" vertical="center"/>
      <protection/>
    </xf>
    <xf numFmtId="184" fontId="2" fillId="0" borderId="0" xfId="53" applyNumberFormat="1" applyFont="1" applyFill="1">
      <alignment vertical="center"/>
      <protection/>
    </xf>
    <xf numFmtId="10" fontId="2" fillId="0" borderId="0" xfId="34" applyNumberFormat="1" applyFont="1" applyFill="1" applyAlignment="1">
      <alignment vertical="center"/>
    </xf>
    <xf numFmtId="0" fontId="0" fillId="0" borderId="0" xfId="62" applyFill="1">
      <alignment/>
      <protection/>
    </xf>
    <xf numFmtId="0" fontId="14" fillId="0" borderId="9" xfId="72" applyFont="1" applyFill="1" applyBorder="1">
      <alignment vertical="center"/>
      <protection/>
    </xf>
    <xf numFmtId="179" fontId="13" fillId="0" borderId="9" xfId="63" applyNumberFormat="1" applyFont="1" applyFill="1" applyBorder="1" applyAlignment="1" applyProtection="1">
      <alignment horizontal="right" vertical="center" wrapText="1"/>
      <protection/>
    </xf>
    <xf numFmtId="0" fontId="14" fillId="0" borderId="10" xfId="72" applyFont="1" applyFill="1" applyBorder="1" applyAlignment="1">
      <alignment horizontal="left" vertical="center" indent="1"/>
      <protection/>
    </xf>
    <xf numFmtId="179" fontId="13" fillId="0" borderId="10" xfId="63" applyNumberFormat="1" applyFont="1" applyFill="1" applyBorder="1" applyAlignment="1" applyProtection="1">
      <alignment horizontal="right" vertical="center" wrapText="1"/>
      <protection/>
    </xf>
    <xf numFmtId="0" fontId="14" fillId="0" borderId="9" xfId="72" applyFont="1" applyFill="1" applyBorder="1" applyAlignment="1">
      <alignment horizontal="left" vertical="center" indent="1"/>
      <protection/>
    </xf>
    <xf numFmtId="0" fontId="14" fillId="0" borderId="9" xfId="72" applyFont="1" applyFill="1" applyBorder="1" applyAlignment="1">
      <alignment horizontal="left" vertical="center" wrapText="1" indent="1"/>
      <protection/>
    </xf>
    <xf numFmtId="0" fontId="14" fillId="0" borderId="9" xfId="72" applyFont="1" applyFill="1" applyBorder="1" applyAlignment="1">
      <alignment horizontal="center" vertical="center"/>
      <protection/>
    </xf>
    <xf numFmtId="0" fontId="13" fillId="0" borderId="9" xfId="62" applyFont="1" applyFill="1" applyBorder="1" applyAlignment="1">
      <alignment vertical="center" wrapText="1"/>
      <protection/>
    </xf>
    <xf numFmtId="179" fontId="13" fillId="0" borderId="9" xfId="89" applyNumberFormat="1" applyFont="1" applyFill="1" applyBorder="1" applyAlignment="1">
      <alignment horizontal="right" vertical="center" wrapText="1"/>
    </xf>
    <xf numFmtId="179" fontId="0" fillId="0" borderId="0" xfId="62" applyNumberFormat="1" applyFill="1">
      <alignment/>
      <protection/>
    </xf>
    <xf numFmtId="0" fontId="0" fillId="34" borderId="0" xfId="62" applyFill="1">
      <alignment/>
      <protection/>
    </xf>
    <xf numFmtId="0" fontId="2" fillId="0" borderId="0" xfId="58" applyFont="1" applyFill="1" applyAlignment="1">
      <alignment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2" applyFont="1" applyFill="1" applyBorder="1" applyAlignment="1">
      <alignment horizontal="center" vertical="center" wrapText="1"/>
      <protection/>
    </xf>
    <xf numFmtId="0" fontId="4" fillId="0" borderId="9" xfId="72" applyFont="1" applyFill="1" applyBorder="1">
      <alignment vertical="center"/>
      <protection/>
    </xf>
    <xf numFmtId="179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2" fillId="0" borderId="9" xfId="42" applyFont="1" applyFill="1" applyBorder="1" applyAlignment="1">
      <alignment horizontal="left" vertical="center"/>
      <protection/>
    </xf>
    <xf numFmtId="181" fontId="4" fillId="0" borderId="9" xfId="89" applyNumberFormat="1" applyFont="1" applyFill="1" applyBorder="1" applyAlignment="1">
      <alignment horizontal="right" vertical="center" wrapText="1"/>
    </xf>
    <xf numFmtId="0" fontId="6" fillId="0" borderId="9" xfId="72" applyFont="1" applyFill="1" applyBorder="1" applyAlignment="1">
      <alignment horizontal="left" vertical="center" indent="1"/>
      <protection/>
    </xf>
    <xf numFmtId="179" fontId="0" fillId="0" borderId="9" xfId="63" applyNumberFormat="1" applyFont="1" applyFill="1" applyBorder="1" applyAlignment="1" applyProtection="1">
      <alignment horizontal="right" vertical="center" wrapText="1"/>
      <protection/>
    </xf>
    <xf numFmtId="0" fontId="0" fillId="0" borderId="9" xfId="42" applyFont="1" applyFill="1" applyBorder="1" applyAlignment="1">
      <alignment horizontal="left" vertical="center" indent="1"/>
      <protection/>
    </xf>
    <xf numFmtId="181" fontId="0" fillId="0" borderId="9" xfId="89" applyNumberFormat="1" applyFont="1" applyFill="1" applyBorder="1" applyAlignment="1" applyProtection="1">
      <alignment horizontal="right" vertical="center" wrapText="1"/>
      <protection/>
    </xf>
    <xf numFmtId="0" fontId="6" fillId="0" borderId="9" xfId="72" applyFont="1" applyFill="1" applyBorder="1" applyAlignment="1">
      <alignment horizontal="left" vertical="center" wrapText="1" indent="1"/>
      <protection/>
    </xf>
    <xf numFmtId="181" fontId="6" fillId="0" borderId="9" xfId="89" applyNumberFormat="1" applyFont="1" applyFill="1" applyBorder="1" applyAlignment="1">
      <alignment horizontal="right" vertical="center" wrapText="1"/>
    </xf>
    <xf numFmtId="0" fontId="2" fillId="0" borderId="9" xfId="62" applyFont="1" applyFill="1" applyBorder="1">
      <alignment/>
      <protection/>
    </xf>
    <xf numFmtId="0" fontId="6" fillId="34" borderId="9" xfId="72" applyFont="1" applyFill="1" applyBorder="1" applyAlignment="1">
      <alignment horizontal="left" vertical="center" indent="1"/>
      <protection/>
    </xf>
    <xf numFmtId="179" fontId="0" fillId="34" borderId="9" xfId="63" applyNumberFormat="1" applyFont="1" applyFill="1" applyBorder="1" applyAlignment="1" applyProtection="1">
      <alignment horizontal="right" vertical="center" wrapText="1"/>
      <protection/>
    </xf>
    <xf numFmtId="0" fontId="0" fillId="34" borderId="9" xfId="42" applyFont="1" applyFill="1" applyBorder="1" applyAlignment="1">
      <alignment horizontal="left" vertical="center" indent="1"/>
      <protection/>
    </xf>
    <xf numFmtId="181" fontId="6" fillId="34" borderId="9" xfId="89" applyNumberFormat="1" applyFont="1" applyFill="1" applyBorder="1" applyAlignment="1">
      <alignment horizontal="right" vertical="center" wrapText="1"/>
    </xf>
    <xf numFmtId="0" fontId="4" fillId="0" borderId="9" xfId="72" applyFont="1" applyFill="1" applyBorder="1" applyAlignment="1">
      <alignment horizontal="center" vertical="center"/>
      <protection/>
    </xf>
    <xf numFmtId="0" fontId="2" fillId="0" borderId="9" xfId="42" applyFont="1" applyFill="1" applyBorder="1" applyAlignment="1">
      <alignment horizontal="center" vertical="center"/>
      <protection/>
    </xf>
    <xf numFmtId="0" fontId="0" fillId="0" borderId="9" xfId="62" applyFont="1" applyFill="1" applyBorder="1" applyAlignment="1">
      <alignment vertical="center" wrapText="1"/>
      <protection/>
    </xf>
    <xf numFmtId="179" fontId="0" fillId="0" borderId="9" xfId="89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81" fontId="0" fillId="0" borderId="9" xfId="89" applyNumberFormat="1" applyFont="1" applyFill="1" applyBorder="1" applyAlignment="1">
      <alignment horizontal="right" vertical="center" wrapText="1"/>
    </xf>
    <xf numFmtId="0" fontId="0" fillId="0" borderId="9" xfId="62" applyFill="1" applyBorder="1">
      <alignment/>
      <protection/>
    </xf>
    <xf numFmtId="0" fontId="2" fillId="0" borderId="9" xfId="53" applyFont="1" applyFill="1" applyBorder="1" applyAlignment="1">
      <alignment horizontal="center" vertical="center"/>
      <protection/>
    </xf>
    <xf numFmtId="181" fontId="2" fillId="0" borderId="9" xfId="8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62" applyFont="1" applyFill="1" applyBorder="1" applyAlignment="1">
      <alignment horizontal="center" vertical="center" wrapText="1"/>
      <protection/>
    </xf>
    <xf numFmtId="0" fontId="13" fillId="0" borderId="9" xfId="42" applyFont="1" applyFill="1" applyBorder="1" applyAlignment="1">
      <alignment vertical="center"/>
      <protection/>
    </xf>
    <xf numFmtId="179" fontId="13" fillId="0" borderId="9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>
      <alignment horizontal="center" vertical="center"/>
    </xf>
    <xf numFmtId="0" fontId="13" fillId="0" borderId="9" xfId="62" applyFont="1" applyFill="1" applyBorder="1" applyAlignment="1">
      <alignment horizontal="left" vertical="center"/>
      <protection/>
    </xf>
    <xf numFmtId="179" fontId="0" fillId="0" borderId="0" xfId="0" applyNumberFormat="1" applyFill="1" applyBorder="1" applyAlignment="1">
      <alignment vertical="center"/>
    </xf>
    <xf numFmtId="0" fontId="13" fillId="0" borderId="9" xfId="62" applyFont="1" applyFill="1" applyBorder="1" applyAlignment="1">
      <alignment horizontal="center" vertical="center"/>
      <protection/>
    </xf>
    <xf numFmtId="0" fontId="0" fillId="0" borderId="0" xfId="73" applyFill="1" applyBorder="1" applyAlignment="1">
      <alignment vertical="center"/>
      <protection/>
    </xf>
    <xf numFmtId="0" fontId="0" fillId="0" borderId="0" xfId="73" applyFill="1" applyBorder="1" applyAlignment="1">
      <alignment vertical="center" wrapText="1"/>
      <protection/>
    </xf>
    <xf numFmtId="0" fontId="0" fillId="0" borderId="0" xfId="73" applyFont="1" applyFill="1" applyBorder="1" applyAlignment="1">
      <alignment vertical="center"/>
      <protection/>
    </xf>
    <xf numFmtId="0" fontId="15" fillId="0" borderId="0" xfId="73" applyFont="1" applyFill="1" applyBorder="1" applyAlignment="1">
      <alignment vertical="center"/>
      <protection/>
    </xf>
    <xf numFmtId="0" fontId="16" fillId="0" borderId="11" xfId="73" applyFont="1" applyFill="1" applyBorder="1" applyAlignment="1">
      <alignment horizontal="center" vertical="center" wrapText="1"/>
      <protection/>
    </xf>
    <xf numFmtId="0" fontId="16" fillId="0" borderId="9" xfId="4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/>
    </xf>
    <xf numFmtId="179" fontId="1" fillId="0" borderId="9" xfId="0" applyNumberFormat="1" applyFont="1" applyFill="1" applyBorder="1" applyAlignment="1">
      <alignment horizontal="right" vertical="center"/>
    </xf>
    <xf numFmtId="186" fontId="17" fillId="33" borderId="13" xfId="46" applyNumberFormat="1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0" fillId="0" borderId="9" xfId="73" applyFont="1" applyFill="1" applyBorder="1" applyAlignment="1">
      <alignment vertical="center" wrapText="1"/>
      <protection/>
    </xf>
    <xf numFmtId="179" fontId="0" fillId="0" borderId="9" xfId="73" applyNumberFormat="1" applyFont="1" applyFill="1" applyBorder="1" applyAlignment="1">
      <alignment horizontal="center" vertical="center"/>
      <protection/>
    </xf>
    <xf numFmtId="0" fontId="0" fillId="0" borderId="9" xfId="73" applyFill="1" applyBorder="1" applyAlignment="1">
      <alignment horizontal="center" vertical="center" wrapText="1"/>
      <protection/>
    </xf>
    <xf numFmtId="0" fontId="0" fillId="0" borderId="9" xfId="73" applyFont="1" applyFill="1" applyBorder="1">
      <alignment vertical="center"/>
      <protection/>
    </xf>
    <xf numFmtId="0" fontId="2" fillId="0" borderId="0" xfId="55" applyFont="1" applyFill="1">
      <alignment vertical="center"/>
      <protection/>
    </xf>
    <xf numFmtId="0" fontId="7" fillId="0" borderId="0" xfId="55" applyFont="1" applyFill="1">
      <alignment vertical="center"/>
      <protection/>
    </xf>
    <xf numFmtId="0" fontId="19" fillId="0" borderId="0" xfId="55" applyFont="1" applyFill="1">
      <alignment vertical="center"/>
      <protection/>
    </xf>
    <xf numFmtId="0" fontId="2" fillId="0" borderId="9" xfId="44" applyFont="1" applyFill="1" applyBorder="1" applyAlignment="1">
      <alignment horizontal="center" vertical="center"/>
      <protection/>
    </xf>
    <xf numFmtId="0" fontId="0" fillId="33" borderId="9" xfId="45" applyFont="1" applyFill="1" applyBorder="1" applyAlignment="1">
      <alignment horizontal="center" vertical="center"/>
      <protection/>
    </xf>
    <xf numFmtId="0" fontId="0" fillId="0" borderId="9" xfId="45" applyFont="1" applyFill="1" applyBorder="1" applyAlignment="1">
      <alignment horizontal="center" vertical="center"/>
      <protection/>
    </xf>
    <xf numFmtId="49" fontId="2" fillId="0" borderId="9" xfId="70" applyNumberFormat="1" applyFont="1" applyFill="1" applyBorder="1" applyAlignment="1">
      <alignment horizontal="center" vertical="center"/>
      <protection/>
    </xf>
    <xf numFmtId="181" fontId="2" fillId="0" borderId="9" xfId="59" applyNumberFormat="1" applyFont="1" applyFill="1" applyBorder="1" applyAlignment="1">
      <alignment vertical="center"/>
      <protection/>
    </xf>
    <xf numFmtId="181" fontId="0" fillId="0" borderId="9" xfId="59" applyNumberFormat="1" applyFont="1" applyFill="1" applyBorder="1" applyAlignment="1">
      <alignment vertical="center"/>
      <protection/>
    </xf>
    <xf numFmtId="180" fontId="10" fillId="33" borderId="9" xfId="0" applyNumberFormat="1" applyFont="1" applyFill="1" applyBorder="1" applyAlignment="1" applyProtection="1">
      <alignment vertical="center"/>
      <protection/>
    </xf>
    <xf numFmtId="180" fontId="0" fillId="0" borderId="9" xfId="59" applyNumberFormat="1" applyFont="1" applyFill="1" applyBorder="1" applyAlignment="1">
      <alignment vertical="center"/>
      <protection/>
    </xf>
    <xf numFmtId="180" fontId="6" fillId="0" borderId="9" xfId="0" applyNumberFormat="1" applyFont="1" applyFill="1" applyBorder="1" applyAlignment="1">
      <alignment vertical="center"/>
    </xf>
    <xf numFmtId="180" fontId="0" fillId="0" borderId="9" xfId="55" applyNumberFormat="1" applyFont="1" applyFill="1" applyBorder="1">
      <alignment vertical="center"/>
      <protection/>
    </xf>
    <xf numFmtId="180" fontId="10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0" xfId="43" applyFont="1" applyFill="1" applyBorder="1" applyAlignment="1">
      <alignment vertical="center"/>
      <protection/>
    </xf>
    <xf numFmtId="0" fontId="2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center" vertical="center"/>
      <protection/>
    </xf>
    <xf numFmtId="0" fontId="20" fillId="0" borderId="0" xfId="43" applyFont="1" applyFill="1" applyBorder="1" applyAlignment="1">
      <alignment horizontal="center" vertical="center"/>
      <protection/>
    </xf>
    <xf numFmtId="0" fontId="10" fillId="0" borderId="0" xfId="43" applyFont="1" applyFill="1" applyBorder="1" applyAlignment="1">
      <alignment vertical="center"/>
      <protection/>
    </xf>
    <xf numFmtId="0" fontId="10" fillId="0" borderId="12" xfId="43" applyFont="1" applyFill="1" applyBorder="1" applyAlignment="1">
      <alignment horizontal="right" vertical="center"/>
      <protection/>
    </xf>
    <xf numFmtId="0" fontId="2" fillId="0" borderId="11" xfId="43" applyFont="1" applyFill="1" applyBorder="1" applyAlignment="1">
      <alignment horizontal="center" vertical="center"/>
      <protection/>
    </xf>
    <xf numFmtId="0" fontId="2" fillId="0" borderId="9" xfId="43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horizontal="left" vertical="center" wrapText="1"/>
      <protection/>
    </xf>
    <xf numFmtId="179" fontId="2" fillId="0" borderId="9" xfId="43" applyNumberFormat="1" applyFont="1" applyFill="1" applyBorder="1" applyAlignment="1">
      <alignment horizontal="right" vertical="center"/>
      <protection/>
    </xf>
    <xf numFmtId="179" fontId="0" fillId="0" borderId="9" xfId="43" applyNumberFormat="1" applyFont="1" applyFill="1" applyBorder="1" applyAlignment="1">
      <alignment horizontal="right" vertical="center"/>
      <protection/>
    </xf>
    <xf numFmtId="49" fontId="0" fillId="0" borderId="9" xfId="43" applyNumberFormat="1" applyFont="1" applyFill="1" applyBorder="1" applyAlignment="1" applyProtection="1">
      <alignment horizontal="left" vertical="center" wrapText="1"/>
      <protection/>
    </xf>
    <xf numFmtId="49" fontId="0" fillId="0" borderId="9" xfId="43" applyNumberFormat="1" applyFont="1" applyFill="1" applyBorder="1" applyAlignment="1" applyProtection="1">
      <alignment horizontal="left" vertical="center" wrapText="1" inden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79" fontId="0" fillId="0" borderId="0" xfId="43" applyNumberFormat="1" applyFont="1" applyFill="1" applyBorder="1" applyAlignment="1">
      <alignment vertical="center"/>
      <protection/>
    </xf>
    <xf numFmtId="179" fontId="0" fillId="0" borderId="0" xfId="43" applyNumberFormat="1" applyFont="1" applyFill="1" applyBorder="1" applyAlignment="1">
      <alignment horizontal="center" vertical="center"/>
      <protection/>
    </xf>
    <xf numFmtId="181" fontId="0" fillId="0" borderId="0" xfId="43" applyNumberFormat="1" applyFont="1" applyFill="1" applyBorder="1" applyAlignment="1">
      <alignment horizontal="center" vertical="center"/>
      <protection/>
    </xf>
    <xf numFmtId="183" fontId="0" fillId="0" borderId="0" xfId="43" applyNumberFormat="1" applyFont="1" applyFill="1" applyBorder="1" applyAlignment="1">
      <alignment vertical="center"/>
      <protection/>
    </xf>
    <xf numFmtId="0" fontId="2" fillId="0" borderId="0" xfId="56" applyFont="1" applyFill="1">
      <alignment vertical="center"/>
      <protection/>
    </xf>
    <xf numFmtId="183" fontId="0" fillId="0" borderId="0" xfId="43" applyNumberFormat="1" applyFont="1" applyFill="1" applyBorder="1" applyAlignment="1">
      <alignment horizontal="right" vertical="center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183" fontId="2" fillId="0" borderId="9" xfId="0" applyNumberFormat="1" applyFont="1" applyFill="1" applyBorder="1" applyAlignment="1">
      <alignment horizontal="center" vertical="center" wrapText="1"/>
    </xf>
    <xf numFmtId="49" fontId="2" fillId="0" borderId="9" xfId="42" applyNumberFormat="1" applyFont="1" applyFill="1" applyBorder="1" applyAlignment="1" applyProtection="1">
      <alignment horizontal="left" vertical="center" wrapText="1"/>
      <protection/>
    </xf>
    <xf numFmtId="179" fontId="2" fillId="0" borderId="9" xfId="43" applyNumberFormat="1" applyFont="1" applyFill="1" applyBorder="1" applyAlignment="1">
      <alignment horizontal="right" vertical="center" wrapText="1"/>
      <protection/>
    </xf>
    <xf numFmtId="183" fontId="2" fillId="0" borderId="9" xfId="43" applyNumberFormat="1" applyFont="1" applyFill="1" applyBorder="1" applyAlignment="1">
      <alignment vertical="center"/>
      <protection/>
    </xf>
    <xf numFmtId="0" fontId="0" fillId="0" borderId="9" xfId="42" applyFont="1" applyFill="1" applyBorder="1" applyAlignment="1">
      <alignment vertical="center" wrapText="1"/>
      <protection/>
    </xf>
    <xf numFmtId="179" fontId="0" fillId="0" borderId="9" xfId="43" applyNumberFormat="1" applyFont="1" applyFill="1" applyBorder="1" applyAlignment="1">
      <alignment horizontal="right" vertical="center" wrapText="1"/>
      <protection/>
    </xf>
    <xf numFmtId="183" fontId="0" fillId="0" borderId="9" xfId="43" applyNumberFormat="1" applyFont="1" applyFill="1" applyBorder="1" applyAlignment="1">
      <alignment vertical="center"/>
      <protection/>
    </xf>
    <xf numFmtId="179" fontId="2" fillId="0" borderId="9" xfId="43" applyNumberFormat="1" applyFont="1" applyFill="1" applyBorder="1" applyAlignment="1" applyProtection="1">
      <alignment horizontal="right" vertical="center" wrapText="1"/>
      <protection/>
    </xf>
    <xf numFmtId="49" fontId="0" fillId="0" borderId="9" xfId="42" applyNumberFormat="1" applyFont="1" applyFill="1" applyBorder="1" applyAlignment="1" applyProtection="1">
      <alignment horizontal="left" vertical="center" wrapText="1"/>
      <protection/>
    </xf>
    <xf numFmtId="4" fontId="10" fillId="0" borderId="9" xfId="0" applyNumberFormat="1" applyFont="1" applyFill="1" applyBorder="1" applyAlignment="1">
      <alignment vertical="center"/>
    </xf>
    <xf numFmtId="179" fontId="0" fillId="0" borderId="9" xfId="43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55" applyFont="1" applyFill="1" applyBorder="1" applyAlignment="1">
      <alignment vertical="center"/>
      <protection/>
    </xf>
    <xf numFmtId="181" fontId="0" fillId="0" borderId="9" xfId="0" applyNumberFormat="1" applyFont="1" applyFill="1" applyBorder="1" applyAlignment="1">
      <alignment vertical="center"/>
    </xf>
    <xf numFmtId="183" fontId="0" fillId="0" borderId="9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>
      <alignment horizontal="right" vertical="center"/>
    </xf>
    <xf numFmtId="181" fontId="2" fillId="0" borderId="9" xfId="55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41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41" applyFont="1" applyFill="1" applyBorder="1" applyAlignment="1">
      <alignment horizontal="center" vertical="center"/>
      <protection/>
    </xf>
    <xf numFmtId="0" fontId="2" fillId="0" borderId="0" xfId="41" applyFont="1" applyFill="1" applyBorder="1" applyAlignment="1">
      <alignment horizontal="center" vertical="center"/>
      <protection/>
    </xf>
    <xf numFmtId="0" fontId="0" fillId="0" borderId="0" xfId="41" applyFont="1" applyFill="1" applyBorder="1" applyAlignment="1">
      <alignment vertical="center"/>
      <protection/>
    </xf>
    <xf numFmtId="0" fontId="20" fillId="0" borderId="0" xfId="41" applyFont="1" applyFill="1" applyBorder="1" applyAlignment="1">
      <alignment horizontal="center" vertical="center"/>
      <protection/>
    </xf>
    <xf numFmtId="0" fontId="10" fillId="0" borderId="12" xfId="41" applyFont="1" applyFill="1" applyBorder="1" applyAlignment="1">
      <alignment horizontal="right" vertical="center"/>
      <protection/>
    </xf>
    <xf numFmtId="0" fontId="2" fillId="0" borderId="9" xfId="41" applyFont="1" applyFill="1" applyBorder="1" applyAlignment="1">
      <alignment horizontal="center" vertical="center"/>
      <protection/>
    </xf>
    <xf numFmtId="3" fontId="22" fillId="0" borderId="9" xfId="76" applyNumberFormat="1" applyFont="1" applyFill="1" applyBorder="1" applyAlignment="1" applyProtection="1">
      <alignment vertical="center" wrapText="1"/>
      <protection/>
    </xf>
    <xf numFmtId="3" fontId="22" fillId="0" borderId="9" xfId="76" applyNumberFormat="1" applyFont="1" applyFill="1" applyBorder="1" applyAlignment="1" applyProtection="1">
      <alignment horizontal="right" vertical="center" wrapText="1"/>
      <protection/>
    </xf>
    <xf numFmtId="3" fontId="10" fillId="0" borderId="9" xfId="76" applyNumberFormat="1" applyFont="1" applyFill="1" applyBorder="1" applyAlignment="1" applyProtection="1">
      <alignment vertical="center" wrapText="1"/>
      <protection/>
    </xf>
    <xf numFmtId="181" fontId="10" fillId="0" borderId="9" xfId="0" applyNumberFormat="1" applyFont="1" applyFill="1" applyBorder="1" applyAlignment="1">
      <alignment horizontal="right" vertical="center" wrapText="1"/>
    </xf>
    <xf numFmtId="0" fontId="10" fillId="0" borderId="9" xfId="76" applyFont="1" applyFill="1" applyBorder="1" applyAlignment="1">
      <alignment horizontal="left" vertical="center" wrapText="1"/>
      <protection/>
    </xf>
    <xf numFmtId="181" fontId="10" fillId="0" borderId="9" xfId="41" applyNumberFormat="1" applyFont="1" applyFill="1" applyBorder="1" applyAlignment="1">
      <alignment horizontal="right" vertical="center" wrapText="1"/>
      <protection/>
    </xf>
    <xf numFmtId="0" fontId="10" fillId="0" borderId="9" xfId="0" applyFont="1" applyFill="1" applyBorder="1" applyAlignment="1">
      <alignment vertical="center" wrapText="1"/>
    </xf>
    <xf numFmtId="0" fontId="0" fillId="0" borderId="9" xfId="41" applyFont="1" applyFill="1" applyBorder="1" applyAlignment="1">
      <alignment vertical="center"/>
      <protection/>
    </xf>
    <xf numFmtId="3" fontId="22" fillId="0" borderId="9" xfId="76" applyNumberFormat="1" applyFont="1" applyFill="1" applyBorder="1" applyAlignment="1" applyProtection="1">
      <alignment horizontal="center" vertical="center" wrapText="1"/>
      <protection/>
    </xf>
    <xf numFmtId="181" fontId="22" fillId="0" borderId="9" xfId="0" applyNumberFormat="1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vertical="center"/>
    </xf>
    <xf numFmtId="181" fontId="10" fillId="0" borderId="9" xfId="52" applyNumberFormat="1" applyFont="1" applyFill="1" applyBorder="1" applyAlignment="1">
      <alignment vertical="center"/>
      <protection/>
    </xf>
    <xf numFmtId="0" fontId="10" fillId="0" borderId="9" xfId="0" applyFont="1" applyFill="1" applyBorder="1" applyAlignment="1">
      <alignment vertical="center"/>
    </xf>
    <xf numFmtId="1" fontId="10" fillId="0" borderId="9" xfId="0" applyNumberFormat="1" applyFont="1" applyFill="1" applyBorder="1" applyAlignment="1" applyProtection="1">
      <alignment vertical="center"/>
      <protection locked="0"/>
    </xf>
    <xf numFmtId="181" fontId="10" fillId="0" borderId="9" xfId="0" applyNumberFormat="1" applyFont="1" applyFill="1" applyBorder="1" applyAlignment="1">
      <alignment vertical="center"/>
    </xf>
    <xf numFmtId="3" fontId="2" fillId="0" borderId="0" xfId="41" applyNumberFormat="1" applyFont="1" applyFill="1" applyBorder="1" applyAlignment="1">
      <alignment vertical="center"/>
      <protection/>
    </xf>
    <xf numFmtId="3" fontId="0" fillId="0" borderId="0" xfId="41" applyNumberFormat="1" applyFont="1" applyFill="1" applyBorder="1" applyAlignment="1">
      <alignment vertical="center"/>
      <protection/>
    </xf>
    <xf numFmtId="49" fontId="10" fillId="0" borderId="9" xfId="0" applyNumberFormat="1" applyFont="1" applyFill="1" applyBorder="1" applyAlignment="1" applyProtection="1">
      <alignment horizontal="left" vertical="center" wrapText="1"/>
      <protection/>
    </xf>
    <xf numFmtId="181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9" xfId="52" applyNumberFormat="1" applyFont="1" applyFill="1" applyBorder="1" applyAlignment="1" applyProtection="1">
      <alignment vertical="center"/>
      <protection/>
    </xf>
    <xf numFmtId="3" fontId="10" fillId="0" borderId="9" xfId="52" applyNumberFormat="1" applyFont="1" applyFill="1" applyBorder="1" applyAlignment="1" applyProtection="1">
      <alignment horizontal="left" vertical="center"/>
      <protection/>
    </xf>
    <xf numFmtId="0" fontId="2" fillId="0" borderId="9" xfId="41" applyFont="1" applyFill="1" applyBorder="1" applyAlignment="1">
      <alignment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1" fontId="1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8" fontId="2" fillId="0" borderId="0" xfId="41" applyNumberFormat="1" applyFont="1" applyFill="1" applyBorder="1" applyAlignment="1">
      <alignment vertical="center"/>
      <protection/>
    </xf>
    <xf numFmtId="0" fontId="12" fillId="0" borderId="0" xfId="44" applyFont="1" applyFill="1" applyBorder="1" applyAlignment="1">
      <alignment horizontal="center" vertical="center"/>
      <protection/>
    </xf>
    <xf numFmtId="0" fontId="13" fillId="0" borderId="0" xfId="73" applyFont="1" applyFill="1" applyAlignment="1">
      <alignment vertical="center"/>
      <protection/>
    </xf>
    <xf numFmtId="0" fontId="13" fillId="0" borderId="0" xfId="73" applyFont="1" applyFill="1" applyAlignment="1">
      <alignment horizontal="right" vertical="center"/>
      <protection/>
    </xf>
    <xf numFmtId="0" fontId="13" fillId="0" borderId="11" xfId="73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/>
    </xf>
    <xf numFmtId="186" fontId="17" fillId="33" borderId="14" xfId="46" applyNumberFormat="1" applyFont="1" applyFill="1" applyBorder="1" applyAlignment="1">
      <alignment vertical="center" wrapText="1"/>
      <protection/>
    </xf>
    <xf numFmtId="186" fontId="17" fillId="33" borderId="9" xfId="46" applyNumberFormat="1" applyFont="1" applyFill="1" applyBorder="1" applyAlignment="1">
      <alignment vertical="center" wrapText="1"/>
      <protection/>
    </xf>
    <xf numFmtId="0" fontId="0" fillId="35" borderId="0" xfId="73" applyFill="1" applyAlignment="1">
      <alignment vertical="center" wrapText="1"/>
      <protection/>
    </xf>
    <xf numFmtId="0" fontId="0" fillId="35" borderId="0" xfId="73" applyFont="1" applyFill="1">
      <alignment vertical="center"/>
      <protection/>
    </xf>
    <xf numFmtId="189" fontId="0" fillId="0" borderId="0" xfId="73" applyNumberFormat="1" applyFill="1">
      <alignment vertical="center"/>
      <protection/>
    </xf>
    <xf numFmtId="189" fontId="0" fillId="0" borderId="0" xfId="73" applyNumberFormat="1" applyFont="1" applyFill="1">
      <alignment vertical="center"/>
      <protection/>
    </xf>
    <xf numFmtId="189" fontId="13" fillId="0" borderId="0" xfId="73" applyNumberFormat="1" applyFont="1" applyFill="1" applyAlignment="1">
      <alignment vertical="center"/>
      <protection/>
    </xf>
    <xf numFmtId="189" fontId="13" fillId="0" borderId="0" xfId="73" applyNumberFormat="1" applyFont="1" applyFill="1" applyAlignment="1">
      <alignment horizontal="right" vertical="center"/>
      <protection/>
    </xf>
    <xf numFmtId="0" fontId="14" fillId="0" borderId="9" xfId="73" applyFont="1" applyFill="1" applyBorder="1" applyAlignment="1">
      <alignment vertical="center" wrapText="1"/>
      <protection/>
    </xf>
    <xf numFmtId="186" fontId="0" fillId="0" borderId="0" xfId="73" applyNumberFormat="1" applyFont="1" applyFill="1">
      <alignment vertical="center"/>
      <protection/>
    </xf>
    <xf numFmtId="179" fontId="1" fillId="0" borderId="9" xfId="0" applyNumberFormat="1" applyFont="1" applyFill="1" applyBorder="1" applyAlignment="1">
      <alignment horizontal="center" vertical="center"/>
    </xf>
    <xf numFmtId="0" fontId="0" fillId="0" borderId="12" xfId="41" applyFont="1" applyFill="1" applyBorder="1" applyAlignment="1">
      <alignment horizontal="right" vertical="center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0" fillId="0" borderId="9" xfId="48" applyFont="1" applyFill="1" applyBorder="1" applyAlignment="1">
      <alignment vertical="center" wrapText="1"/>
      <protection/>
    </xf>
    <xf numFmtId="181" fontId="0" fillId="0" borderId="9" xfId="90" applyNumberFormat="1" applyFont="1" applyFill="1" applyBorder="1" applyAlignment="1">
      <alignment horizontal="right" vertical="center" wrapText="1"/>
    </xf>
    <xf numFmtId="179" fontId="0" fillId="0" borderId="9" xfId="91" applyNumberFormat="1" applyFont="1" applyFill="1" applyBorder="1" applyAlignment="1">
      <alignment horizontal="right" vertical="center" wrapText="1"/>
    </xf>
    <xf numFmtId="183" fontId="0" fillId="0" borderId="9" xfId="91" applyNumberFormat="1" applyFont="1" applyFill="1" applyBorder="1" applyAlignment="1">
      <alignment horizontal="right" vertical="center" wrapText="1"/>
    </xf>
    <xf numFmtId="0" fontId="2" fillId="0" borderId="9" xfId="41" applyFont="1" applyFill="1" applyBorder="1" applyAlignment="1">
      <alignment vertical="center" wrapText="1"/>
      <protection/>
    </xf>
    <xf numFmtId="179" fontId="2" fillId="0" borderId="9" xfId="91" applyNumberFormat="1" applyFont="1" applyFill="1" applyBorder="1" applyAlignment="1">
      <alignment horizontal="right" vertical="center" wrapText="1"/>
    </xf>
    <xf numFmtId="183" fontId="2" fillId="0" borderId="9" xfId="91" applyNumberFormat="1" applyFont="1" applyFill="1" applyBorder="1" applyAlignment="1">
      <alignment horizontal="right" vertical="center" wrapText="1"/>
    </xf>
    <xf numFmtId="0" fontId="23" fillId="0" borderId="0" xfId="4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10" fillId="0" borderId="0" xfId="73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vertical="center"/>
      <protection/>
    </xf>
    <xf numFmtId="181" fontId="0" fillId="0" borderId="9" xfId="73" applyNumberFormat="1" applyFont="1" applyFill="1" applyBorder="1" applyAlignment="1">
      <alignment vertical="center"/>
      <protection/>
    </xf>
    <xf numFmtId="0" fontId="0" fillId="0" borderId="9" xfId="73" applyFont="1" applyFill="1" applyBorder="1" applyAlignment="1">
      <alignment horizontal="left" vertical="center"/>
      <protection/>
    </xf>
    <xf numFmtId="179" fontId="0" fillId="0" borderId="0" xfId="73" applyNumberFormat="1" applyFont="1" applyFill="1" applyBorder="1" applyAlignment="1">
      <alignment vertical="center"/>
      <protection/>
    </xf>
    <xf numFmtId="0" fontId="2" fillId="0" borderId="0" xfId="45" applyFont="1" applyFill="1" applyAlignment="1">
      <alignment vertical="center"/>
      <protection/>
    </xf>
    <xf numFmtId="180" fontId="0" fillId="0" borderId="0" xfId="45" applyNumberFormat="1" applyFont="1" applyFill="1" applyAlignment="1">
      <alignment vertical="center"/>
      <protection/>
    </xf>
    <xf numFmtId="180" fontId="2" fillId="0" borderId="0" xfId="45" applyNumberFormat="1" applyFont="1" applyFill="1" applyAlignment="1">
      <alignment vertical="center"/>
      <protection/>
    </xf>
    <xf numFmtId="0" fontId="0" fillId="0" borderId="0" xfId="45" applyFont="1" applyFill="1" applyAlignment="1">
      <alignment vertical="center" wrapText="1"/>
      <protection/>
    </xf>
    <xf numFmtId="0" fontId="0" fillId="0" borderId="0" xfId="45" applyFont="1" applyFill="1" applyAlignment="1">
      <alignment vertical="center"/>
      <protection/>
    </xf>
    <xf numFmtId="0" fontId="2" fillId="0" borderId="0" xfId="45" applyFont="1" applyFill="1" applyAlignment="1" applyProtection="1">
      <alignment vertical="center" wrapText="1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 wrapText="1"/>
      <protection locked="0"/>
    </xf>
    <xf numFmtId="0" fontId="10" fillId="0" borderId="0" xfId="45" applyFont="1" applyFill="1" applyBorder="1" applyAlignment="1" applyProtection="1">
      <alignment horizontal="right" vertical="center"/>
      <protection locked="0"/>
    </xf>
    <xf numFmtId="0" fontId="0" fillId="0" borderId="9" xfId="45" applyFont="1" applyFill="1" applyBorder="1" applyAlignment="1" applyProtection="1">
      <alignment horizontal="center" vertical="center"/>
      <protection locked="0"/>
    </xf>
    <xf numFmtId="0" fontId="0" fillId="0" borderId="9" xfId="45" applyFont="1" applyFill="1" applyBorder="1" applyAlignment="1" applyProtection="1">
      <alignment horizontal="center" vertical="center" wrapText="1"/>
      <protection locked="0"/>
    </xf>
    <xf numFmtId="180" fontId="2" fillId="0" borderId="9" xfId="57" applyNumberFormat="1" applyFont="1" applyFill="1" applyBorder="1" applyAlignment="1" applyProtection="1">
      <alignment horizontal="center" vertical="center" wrapText="1"/>
      <protection locked="0"/>
    </xf>
    <xf numFmtId="181" fontId="2" fillId="0" borderId="9" xfId="59" applyNumberFormat="1" applyFont="1" applyFill="1" applyBorder="1" applyAlignment="1" applyProtection="1">
      <alignment vertical="center"/>
      <protection locked="0"/>
    </xf>
    <xf numFmtId="180" fontId="2" fillId="0" borderId="9" xfId="57" applyNumberFormat="1" applyFont="1" applyFill="1" applyBorder="1" applyAlignment="1" applyProtection="1">
      <alignment horizontal="left" vertical="center" wrapText="1"/>
      <protection locked="0"/>
    </xf>
    <xf numFmtId="181" fontId="0" fillId="0" borderId="9" xfId="59" applyNumberFormat="1" applyFont="1" applyFill="1" applyBorder="1" applyAlignment="1" applyProtection="1">
      <alignment vertical="center"/>
      <protection locked="0"/>
    </xf>
    <xf numFmtId="181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0" fillId="0" borderId="9" xfId="45" applyFont="1" applyFill="1" applyBorder="1" applyAlignment="1" applyProtection="1">
      <alignment vertical="center"/>
      <protection locked="0"/>
    </xf>
    <xf numFmtId="180" fontId="10" fillId="0" borderId="9" xfId="0" applyNumberFormat="1" applyFont="1" applyFill="1" applyBorder="1" applyAlignment="1" applyProtection="1">
      <alignment vertical="center" wrapText="1"/>
      <protection locked="0"/>
    </xf>
    <xf numFmtId="180" fontId="0" fillId="0" borderId="9" xfId="59" applyNumberFormat="1" applyFont="1" applyFill="1" applyBorder="1" applyAlignment="1" applyProtection="1">
      <alignment vertical="center"/>
      <protection locked="0"/>
    </xf>
    <xf numFmtId="180" fontId="0" fillId="0" borderId="9" xfId="45" applyNumberFormat="1" applyFont="1" applyFill="1" applyBorder="1" applyAlignment="1" applyProtection="1">
      <alignment vertical="center"/>
      <protection locked="0"/>
    </xf>
    <xf numFmtId="180" fontId="10" fillId="0" borderId="9" xfId="0" applyNumberFormat="1" applyFont="1" applyFill="1" applyBorder="1" applyAlignment="1" applyProtection="1">
      <alignment horizontal="right" vertical="center"/>
      <protection locked="0"/>
    </xf>
    <xf numFmtId="49" fontId="2" fillId="0" borderId="9" xfId="70" applyNumberFormat="1" applyFont="1" applyFill="1" applyBorder="1" applyAlignment="1" applyProtection="1">
      <alignment vertical="center"/>
      <protection locked="0"/>
    </xf>
    <xf numFmtId="180" fontId="10" fillId="0" borderId="9" xfId="0" applyNumberFormat="1" applyFont="1" applyFill="1" applyBorder="1" applyAlignment="1" applyProtection="1">
      <alignment vertical="center"/>
      <protection locked="0"/>
    </xf>
    <xf numFmtId="180" fontId="2" fillId="0" borderId="9" xfId="45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187" fontId="10" fillId="0" borderId="9" xfId="0" applyNumberFormat="1" applyFont="1" applyFill="1" applyBorder="1" applyAlignment="1" applyProtection="1">
      <alignment horizontal="right" vertical="center"/>
      <protection locked="0"/>
    </xf>
    <xf numFmtId="181" fontId="2" fillId="36" borderId="9" xfId="59" applyNumberFormat="1" applyFont="1" applyFill="1" applyBorder="1" applyAlignment="1" applyProtection="1">
      <alignment vertical="center"/>
      <protection locked="0"/>
    </xf>
    <xf numFmtId="0" fontId="0" fillId="0" borderId="0" xfId="45" applyFont="1" applyFill="1" applyAlignment="1">
      <alignment horizontal="center" vertical="center"/>
      <protection/>
    </xf>
    <xf numFmtId="180" fontId="2" fillId="0" borderId="9" xfId="59" applyNumberFormat="1" applyFont="1" applyFill="1" applyBorder="1" applyAlignment="1" applyProtection="1">
      <alignment vertical="center"/>
      <protection locked="0"/>
    </xf>
    <xf numFmtId="180" fontId="10" fillId="0" borderId="9" xfId="0" applyNumberFormat="1" applyFont="1" applyFill="1" applyBorder="1" applyAlignment="1">
      <alignment vertical="center"/>
    </xf>
    <xf numFmtId="180" fontId="0" fillId="0" borderId="9" xfId="45" applyNumberFormat="1" applyFont="1" applyFill="1" applyBorder="1" applyAlignment="1">
      <alignment vertical="center"/>
      <protection/>
    </xf>
    <xf numFmtId="180" fontId="2" fillId="0" borderId="9" xfId="59" applyNumberFormat="1" applyFont="1" applyFill="1" applyBorder="1" applyAlignment="1">
      <alignment vertical="center"/>
      <protection/>
    </xf>
    <xf numFmtId="180" fontId="10" fillId="0" borderId="9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 applyProtection="1">
      <alignment horizontal="left" vertical="center"/>
      <protection locked="0"/>
    </xf>
    <xf numFmtId="180" fontId="0" fillId="0" borderId="9" xfId="0" applyNumberFormat="1" applyFont="1" applyFill="1" applyBorder="1" applyAlignment="1">
      <alignment vertical="center"/>
    </xf>
    <xf numFmtId="0" fontId="2" fillId="0" borderId="0" xfId="41" applyFont="1" applyFill="1">
      <alignment vertical="center"/>
      <protection/>
    </xf>
    <xf numFmtId="0" fontId="0" fillId="0" borderId="0" xfId="41" applyFont="1" applyFill="1">
      <alignment vertical="center"/>
      <protection/>
    </xf>
    <xf numFmtId="0" fontId="20" fillId="0" borderId="0" xfId="41" applyFont="1" applyFill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49" fontId="2" fillId="0" borderId="9" xfId="51" applyNumberFormat="1" applyFont="1" applyFill="1" applyBorder="1" applyAlignment="1" applyProtection="1">
      <alignment horizontal="center" vertical="center" wrapText="1"/>
      <protection/>
    </xf>
    <xf numFmtId="181" fontId="0" fillId="0" borderId="9" xfId="51" applyNumberFormat="1" applyFont="1" applyFill="1" applyBorder="1">
      <alignment/>
      <protection/>
    </xf>
    <xf numFmtId="49" fontId="2" fillId="0" borderId="9" xfId="51" applyNumberFormat="1" applyFont="1" applyFill="1" applyBorder="1" applyAlignment="1" applyProtection="1">
      <alignment horizontal="left" vertical="center" wrapText="1"/>
      <protection/>
    </xf>
    <xf numFmtId="0" fontId="19" fillId="0" borderId="9" xfId="51" applyFont="1" applyBorder="1">
      <alignment/>
      <protection/>
    </xf>
    <xf numFmtId="0" fontId="16" fillId="0" borderId="9" xfId="51" applyFont="1" applyBorder="1">
      <alignment/>
      <protection/>
    </xf>
    <xf numFmtId="181" fontId="0" fillId="0" borderId="0" xfId="41" applyNumberFormat="1" applyFont="1" applyFill="1">
      <alignment vertical="center"/>
      <protection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/>
    </xf>
    <xf numFmtId="185" fontId="19" fillId="0" borderId="9" xfId="0" applyNumberFormat="1" applyFont="1" applyFill="1" applyBorder="1" applyAlignment="1">
      <alignment/>
    </xf>
    <xf numFmtId="187" fontId="19" fillId="0" borderId="9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6" fontId="25" fillId="33" borderId="0" xfId="64" applyNumberFormat="1" applyFont="1" applyFill="1" applyAlignment="1">
      <alignment vertical="center"/>
      <protection/>
    </xf>
    <xf numFmtId="186" fontId="26" fillId="33" borderId="0" xfId="64" applyNumberFormat="1" applyFill="1" applyAlignment="1">
      <alignment vertical="center"/>
      <protection/>
    </xf>
    <xf numFmtId="179" fontId="26" fillId="33" borderId="0" xfId="64" applyNumberFormat="1" applyFill="1" applyAlignment="1">
      <alignment horizontal="right" vertical="center"/>
      <protection/>
    </xf>
    <xf numFmtId="186" fontId="2" fillId="33" borderId="0" xfId="64" applyNumberFormat="1" applyFont="1" applyFill="1" applyAlignment="1" applyProtection="1">
      <alignment vertical="center" wrapText="1"/>
      <protection/>
    </xf>
    <xf numFmtId="179" fontId="7" fillId="33" borderId="0" xfId="64" applyNumberFormat="1" applyFont="1" applyFill="1" applyAlignment="1">
      <alignment horizontal="right" vertical="center"/>
      <protection/>
    </xf>
    <xf numFmtId="186" fontId="7" fillId="33" borderId="0" xfId="64" applyNumberFormat="1" applyFont="1" applyFill="1" applyAlignment="1" applyProtection="1">
      <alignment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179" fontId="2" fillId="33" borderId="9" xfId="0" applyNumberFormat="1" applyFont="1" applyFill="1" applyBorder="1" applyAlignment="1">
      <alignment horizontal="center" vertical="center" wrapText="1"/>
    </xf>
    <xf numFmtId="179" fontId="27" fillId="0" borderId="9" xfId="49" applyNumberFormat="1" applyFont="1" applyFill="1" applyBorder="1" applyAlignment="1" applyProtection="1">
      <alignment horizontal="right" vertical="center"/>
      <protection/>
    </xf>
    <xf numFmtId="0" fontId="7" fillId="0" borderId="9" xfId="49" applyNumberFormat="1" applyFont="1" applyFill="1" applyBorder="1" applyAlignment="1" applyProtection="1">
      <alignment horizontal="left" vertical="center"/>
      <protection/>
    </xf>
    <xf numFmtId="179" fontId="7" fillId="0" borderId="9" xfId="49" applyNumberFormat="1" applyFont="1" applyFill="1" applyBorder="1" applyAlignment="1" applyProtection="1">
      <alignment horizontal="right" vertical="center"/>
      <protection/>
    </xf>
    <xf numFmtId="179" fontId="7" fillId="34" borderId="9" xfId="49" applyNumberFormat="1" applyFont="1" applyFill="1" applyBorder="1" applyAlignment="1" applyProtection="1">
      <alignment horizontal="right" vertical="center"/>
      <protection/>
    </xf>
    <xf numFmtId="0" fontId="2" fillId="0" borderId="0" xfId="68" applyFont="1" applyFill="1">
      <alignment vertical="center"/>
      <protection/>
    </xf>
    <xf numFmtId="0" fontId="0" fillId="0" borderId="0" xfId="68" applyFill="1">
      <alignment vertical="center"/>
      <protection/>
    </xf>
    <xf numFmtId="186" fontId="0" fillId="0" borderId="0" xfId="68" applyNumberFormat="1" applyFill="1">
      <alignment vertical="center"/>
      <protection/>
    </xf>
    <xf numFmtId="0" fontId="20" fillId="0" borderId="0" xfId="68" applyFont="1" applyFill="1" applyAlignment="1">
      <alignment horizontal="center" vertical="center"/>
      <protection/>
    </xf>
    <xf numFmtId="186" fontId="20" fillId="0" borderId="0" xfId="68" applyNumberFormat="1" applyFont="1" applyFill="1" applyAlignment="1">
      <alignment horizontal="center" vertical="center"/>
      <protection/>
    </xf>
    <xf numFmtId="0" fontId="10" fillId="0" borderId="12" xfId="68" applyFont="1" applyFill="1" applyBorder="1" applyAlignment="1">
      <alignment horizontal="right" vertical="center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0" fillId="0" borderId="9" xfId="68" applyFont="1" applyFill="1" applyBorder="1" applyAlignment="1">
      <alignment vertical="center"/>
      <protection/>
    </xf>
    <xf numFmtId="181" fontId="0" fillId="0" borderId="9" xfId="68" applyNumberFormat="1" applyFont="1" applyFill="1" applyBorder="1" applyAlignment="1">
      <alignment vertical="center"/>
      <protection/>
    </xf>
    <xf numFmtId="183" fontId="0" fillId="0" borderId="9" xfId="0" applyNumberFormat="1" applyFont="1" applyFill="1" applyBorder="1" applyAlignment="1">
      <alignment horizontal="right" vertical="center" wrapText="1"/>
    </xf>
    <xf numFmtId="181" fontId="2" fillId="0" borderId="9" xfId="68" applyNumberFormat="1" applyFont="1" applyFill="1" applyBorder="1" applyAlignment="1">
      <alignment vertical="center"/>
      <protection/>
    </xf>
    <xf numFmtId="183" fontId="2" fillId="0" borderId="9" xfId="0" applyNumberFormat="1" applyFont="1" applyFill="1" applyBorder="1" applyAlignment="1">
      <alignment horizontal="right" vertical="center" wrapText="1"/>
    </xf>
    <xf numFmtId="0" fontId="0" fillId="0" borderId="0" xfId="68" applyFont="1" applyFill="1">
      <alignment vertical="center"/>
      <protection/>
    </xf>
    <xf numFmtId="0" fontId="6" fillId="0" borderId="0" xfId="71" applyFont="1" applyFill="1" applyAlignment="1">
      <alignment vertical="center"/>
      <protection/>
    </xf>
    <xf numFmtId="0" fontId="6" fillId="0" borderId="0" xfId="71" applyFont="1" applyFill="1">
      <alignment/>
      <protection/>
    </xf>
    <xf numFmtId="186" fontId="2" fillId="0" borderId="0" xfId="64" applyNumberFormat="1" applyFont="1" applyFill="1" applyAlignment="1" applyProtection="1">
      <alignment vertical="center" wrapText="1"/>
      <protection/>
    </xf>
    <xf numFmtId="0" fontId="6" fillId="0" borderId="0" xfId="71" applyFont="1" applyFill="1" applyAlignment="1">
      <alignment horizontal="center" vertical="center"/>
      <protection/>
    </xf>
    <xf numFmtId="0" fontId="4" fillId="0" borderId="9" xfId="71" applyFont="1" applyFill="1" applyBorder="1" applyAlignment="1">
      <alignment horizontal="center" vertical="center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6" fillId="0" borderId="9" xfId="71" applyNumberFormat="1" applyFont="1" applyFill="1" applyBorder="1" applyAlignment="1">
      <alignment horizontal="left" vertical="center"/>
      <protection/>
    </xf>
    <xf numFmtId="179" fontId="6" fillId="0" borderId="9" xfId="71" applyNumberFormat="1" applyFont="1" applyFill="1" applyBorder="1" applyAlignment="1">
      <alignment horizontal="right" vertical="center"/>
      <protection/>
    </xf>
    <xf numFmtId="179" fontId="4" fillId="0" borderId="9" xfId="71" applyNumberFormat="1" applyFont="1" applyFill="1" applyBorder="1" applyAlignment="1">
      <alignment horizontal="right" vertical="center"/>
      <protection/>
    </xf>
    <xf numFmtId="179" fontId="6" fillId="0" borderId="0" xfId="71" applyNumberFormat="1" applyFont="1" applyFill="1">
      <alignment/>
      <protection/>
    </xf>
    <xf numFmtId="182" fontId="6" fillId="0" borderId="0" xfId="71" applyNumberFormat="1" applyFont="1" applyFill="1" applyAlignment="1">
      <alignment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81" fontId="2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9" fontId="2" fillId="0" borderId="9" xfId="41" applyNumberFormat="1" applyFont="1" applyFill="1" applyBorder="1" applyAlignment="1">
      <alignment horizontal="right" vertical="center" wrapText="1"/>
      <protection/>
    </xf>
    <xf numFmtId="0" fontId="0" fillId="0" borderId="9" xfId="0" applyFont="1" applyFill="1" applyBorder="1" applyAlignment="1">
      <alignment horizontal="left" vertical="center" wrapText="1" indent="1"/>
    </xf>
    <xf numFmtId="181" fontId="0" fillId="0" borderId="9" xfId="41" applyNumberFormat="1" applyFont="1" applyFill="1" applyBorder="1" applyAlignment="1">
      <alignment horizontal="right" vertical="center" wrapText="1"/>
      <protection/>
    </xf>
    <xf numFmtId="0" fontId="0" fillId="0" borderId="9" xfId="0" applyFont="1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wrapText="1"/>
    </xf>
    <xf numFmtId="181" fontId="2" fillId="0" borderId="9" xfId="41" applyNumberFormat="1" applyFont="1" applyFill="1" applyBorder="1" applyAlignment="1">
      <alignment horizontal="right" vertical="center" wrapText="1"/>
      <protection/>
    </xf>
    <xf numFmtId="179" fontId="2" fillId="0" borderId="9" xfId="0" applyNumberFormat="1" applyFont="1" applyFill="1" applyBorder="1" applyAlignment="1">
      <alignment horizontal="right" vertical="center" wrapText="1"/>
    </xf>
    <xf numFmtId="0" fontId="0" fillId="0" borderId="0" xfId="74" applyFont="1" applyFill="1">
      <alignment/>
      <protection/>
    </xf>
    <xf numFmtId="0" fontId="0" fillId="0" borderId="0" xfId="74" applyFill="1">
      <alignment/>
      <protection/>
    </xf>
    <xf numFmtId="0" fontId="2" fillId="0" borderId="0" xfId="0" applyFont="1" applyFill="1" applyAlignment="1">
      <alignment/>
    </xf>
    <xf numFmtId="0" fontId="2" fillId="0" borderId="9" xfId="74" applyNumberFormat="1" applyFont="1" applyFill="1" applyBorder="1" applyAlignment="1" applyProtection="1">
      <alignment horizontal="center" vertical="center"/>
      <protection/>
    </xf>
    <xf numFmtId="3" fontId="0" fillId="0" borderId="9" xfId="74" applyNumberFormat="1" applyFont="1" applyFill="1" applyBorder="1" applyAlignment="1" applyProtection="1">
      <alignment horizontal="left" vertical="center"/>
      <protection/>
    </xf>
    <xf numFmtId="3" fontId="0" fillId="0" borderId="9" xfId="74" applyNumberFormat="1" applyFont="1" applyFill="1" applyBorder="1" applyAlignment="1" applyProtection="1">
      <alignment horizontal="right" vertical="center"/>
      <protection/>
    </xf>
    <xf numFmtId="3" fontId="0" fillId="0" borderId="9" xfId="74" applyNumberFormat="1" applyFont="1" applyFill="1" applyBorder="1" applyAlignment="1" applyProtection="1">
      <alignment horizontal="left" vertical="center" wrapText="1"/>
      <protection/>
    </xf>
    <xf numFmtId="3" fontId="0" fillId="0" borderId="0" xfId="74" applyNumberFormat="1" applyFont="1" applyFill="1">
      <alignment/>
      <protection/>
    </xf>
    <xf numFmtId="3" fontId="2" fillId="0" borderId="9" xfId="74" applyNumberFormat="1" applyFont="1" applyFill="1" applyBorder="1" applyAlignment="1" applyProtection="1">
      <alignment horizontal="center" vertical="center"/>
      <protection/>
    </xf>
    <xf numFmtId="3" fontId="2" fillId="0" borderId="9" xfId="74" applyNumberFormat="1" applyFont="1" applyFill="1" applyBorder="1" applyAlignment="1" applyProtection="1">
      <alignment horizontal="right" vertical="center"/>
      <protection/>
    </xf>
    <xf numFmtId="3" fontId="0" fillId="0" borderId="0" xfId="74" applyNumberFormat="1" applyFill="1">
      <alignment/>
      <protection/>
    </xf>
    <xf numFmtId="181" fontId="0" fillId="0" borderId="0" xfId="0" applyNumberFormat="1" applyFont="1" applyFill="1" applyAlignment="1">
      <alignment horizontal="right" vertical="center"/>
    </xf>
    <xf numFmtId="181" fontId="2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10" fillId="0" borderId="9" xfId="69" applyNumberFormat="1" applyFont="1" applyFill="1" applyBorder="1" applyAlignment="1">
      <alignment vertical="center"/>
      <protection/>
    </xf>
    <xf numFmtId="0" fontId="0" fillId="0" borderId="9" xfId="0" applyFill="1" applyBorder="1" applyAlignment="1">
      <alignment/>
    </xf>
    <xf numFmtId="181" fontId="2" fillId="0" borderId="9" xfId="7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181" fontId="13" fillId="0" borderId="9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horizontal="center" vertical="center"/>
    </xf>
    <xf numFmtId="183" fontId="1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83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 wrapText="1"/>
    </xf>
    <xf numFmtId="181" fontId="2" fillId="33" borderId="9" xfId="74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/>
    </xf>
    <xf numFmtId="181" fontId="2" fillId="34" borderId="9" xfId="0" applyNumberFormat="1" applyFont="1" applyFill="1" applyBorder="1" applyAlignment="1">
      <alignment horizontal="right" vertical="center"/>
    </xf>
    <xf numFmtId="181" fontId="2" fillId="33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74" applyNumberFormat="1" applyFont="1" applyFill="1" applyAlignment="1" applyProtection="1">
      <alignment horizontal="center" vertical="center"/>
      <protection/>
    </xf>
    <xf numFmtId="0" fontId="0" fillId="0" borderId="0" xfId="74" applyNumberFormat="1" applyFont="1" applyFill="1" applyAlignment="1" applyProtection="1">
      <alignment horizontal="right" vertical="center"/>
      <protection/>
    </xf>
    <xf numFmtId="0" fontId="0" fillId="0" borderId="15" xfId="0" applyFill="1" applyBorder="1" applyAlignment="1">
      <alignment horizontal="left" vertical="center" wrapText="1"/>
    </xf>
    <xf numFmtId="0" fontId="3" fillId="0" borderId="0" xfId="43" applyFont="1" applyFill="1" applyAlignment="1">
      <alignment horizontal="center" vertical="center"/>
      <protection/>
    </xf>
    <xf numFmtId="0" fontId="6" fillId="0" borderId="15" xfId="71" applyFont="1" applyFill="1" applyBorder="1" applyAlignment="1">
      <alignment horizontal="left"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0" fillId="0" borderId="15" xfId="68" applyFont="1" applyFill="1" applyBorder="1" applyAlignment="1">
      <alignment horizontal="left" vertical="center" wrapText="1"/>
      <protection/>
    </xf>
    <xf numFmtId="0" fontId="2" fillId="0" borderId="9" xfId="68" applyFont="1" applyFill="1" applyBorder="1" applyAlignment="1">
      <alignment horizontal="center" vertical="center"/>
      <protection/>
    </xf>
    <xf numFmtId="186" fontId="2" fillId="0" borderId="16" xfId="68" applyNumberFormat="1" applyFont="1" applyFill="1" applyBorder="1" applyAlignment="1">
      <alignment horizontal="center" vertical="center"/>
      <protection/>
    </xf>
    <xf numFmtId="186" fontId="2" fillId="0" borderId="17" xfId="68" applyNumberFormat="1" applyFont="1" applyFill="1" applyBorder="1" applyAlignment="1">
      <alignment horizontal="center" vertical="center"/>
      <protection/>
    </xf>
    <xf numFmtId="186" fontId="2" fillId="0" borderId="18" xfId="68" applyNumberFormat="1" applyFont="1" applyFill="1" applyBorder="1" applyAlignment="1">
      <alignment horizontal="center" vertical="center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186" fontId="3" fillId="33" borderId="0" xfId="64" applyNumberFormat="1" applyFont="1" applyFill="1" applyAlignment="1" applyProtection="1">
      <alignment horizontal="center" vertical="center"/>
      <protection/>
    </xf>
    <xf numFmtId="179" fontId="10" fillId="33" borderId="12" xfId="44" applyNumberFormat="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 vertical="center" wrapText="1"/>
    </xf>
    <xf numFmtId="10" fontId="19" fillId="0" borderId="19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9" fillId="0" borderId="0" xfId="41" applyFont="1" applyFill="1" applyAlignment="1">
      <alignment horizontal="center" vertical="center" wrapText="1"/>
      <protection/>
    </xf>
    <xf numFmtId="181" fontId="0" fillId="0" borderId="15" xfId="41" applyNumberFormat="1" applyFont="1" applyFill="1" applyBorder="1" applyAlignment="1">
      <alignment horizontal="left" vertical="center" wrapText="1"/>
      <protection/>
    </xf>
    <xf numFmtId="0" fontId="3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Fill="1" applyAlignment="1" applyProtection="1">
      <alignment horizontal="right" vertical="center"/>
      <protection locked="0"/>
    </xf>
    <xf numFmtId="0" fontId="2" fillId="0" borderId="9" xfId="45" applyFont="1" applyFill="1" applyBorder="1" applyAlignment="1" applyProtection="1">
      <alignment horizontal="center" vertical="center"/>
      <protection locked="0"/>
    </xf>
    <xf numFmtId="0" fontId="0" fillId="0" borderId="15" xfId="45" applyFont="1" applyFill="1" applyBorder="1" applyAlignment="1">
      <alignment horizontal="left" vertical="center" wrapText="1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0" fontId="2" fillId="0" borderId="9" xfId="45" applyFont="1" applyFill="1" applyBorder="1" applyAlignment="1" applyProtection="1">
      <alignment horizontal="center" vertical="center" wrapText="1"/>
      <protection locked="0"/>
    </xf>
    <xf numFmtId="0" fontId="9" fillId="0" borderId="0" xfId="44" applyFont="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center" vertical="center"/>
      <protection/>
    </xf>
    <xf numFmtId="0" fontId="0" fillId="0" borderId="12" xfId="41" applyFont="1" applyFill="1" applyBorder="1" applyAlignment="1">
      <alignment horizontal="right" vertical="center"/>
      <protection/>
    </xf>
    <xf numFmtId="0" fontId="12" fillId="0" borderId="0" xfId="44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2" fillId="0" borderId="20" xfId="44" applyFont="1" applyFill="1" applyBorder="1" applyAlignment="1">
      <alignment horizontal="center" vertical="center"/>
      <protection/>
    </xf>
    <xf numFmtId="0" fontId="2" fillId="0" borderId="21" xfId="44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42" applyFont="1" applyFill="1" applyBorder="1" applyAlignment="1">
      <alignment horizontal="center" vertical="center" wrapText="1"/>
      <protection/>
    </xf>
    <xf numFmtId="0" fontId="12" fillId="0" borderId="0" xfId="42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180" fontId="3" fillId="0" borderId="0" xfId="65" applyNumberFormat="1" applyFont="1" applyFill="1" applyAlignment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66" applyFont="1" applyFill="1" applyAlignment="1">
      <alignment horizontal="center" vertical="center"/>
      <protection/>
    </xf>
    <xf numFmtId="180" fontId="3" fillId="33" borderId="0" xfId="66" applyNumberFormat="1" applyFont="1" applyFill="1" applyAlignment="1">
      <alignment horizontal="center" vertical="center"/>
      <protection/>
    </xf>
    <xf numFmtId="180" fontId="3" fillId="0" borderId="0" xfId="66" applyNumberFormat="1" applyFont="1" applyFill="1" applyAlignment="1">
      <alignment horizontal="center" vertical="center"/>
      <protection/>
    </xf>
    <xf numFmtId="0" fontId="5" fillId="33" borderId="0" xfId="66" applyFont="1" applyFill="1" applyAlignment="1">
      <alignment horizontal="left" vertical="center" wrapText="1"/>
      <protection/>
    </xf>
    <xf numFmtId="0" fontId="0" fillId="0" borderId="9" xfId="73" applyFill="1" applyBorder="1" applyAlignment="1">
      <alignment vertical="center" wrapText="1"/>
      <protection/>
    </xf>
    <xf numFmtId="0" fontId="0" fillId="0" borderId="9" xfId="73" applyFill="1" applyBorder="1">
      <alignment vertical="center"/>
      <protection/>
    </xf>
    <xf numFmtId="189" fontId="0" fillId="0" borderId="9" xfId="73" applyNumberFormat="1" applyFill="1" applyBorder="1">
      <alignment vertical="center"/>
      <protection/>
    </xf>
    <xf numFmtId="3" fontId="10" fillId="33" borderId="9" xfId="0" applyNumberFormat="1" applyFont="1" applyFill="1" applyBorder="1" applyAlignment="1" applyProtection="1">
      <alignment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0" fillId="0" borderId="9" xfId="73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13" fillId="0" borderId="9" xfId="73" applyFont="1" applyFill="1" applyBorder="1" applyAlignment="1">
      <alignment horizontal="center" vertical="center" wrapText="1"/>
      <protection/>
    </xf>
    <xf numFmtId="189" fontId="13" fillId="0" borderId="9" xfId="73" applyNumberFormat="1" applyFont="1" applyFill="1" applyBorder="1" applyAlignment="1">
      <alignment horizontal="center" vertical="center" wrapText="1"/>
      <protection/>
    </xf>
    <xf numFmtId="0" fontId="13" fillId="0" borderId="9" xfId="73" applyFont="1" applyFill="1" applyBorder="1" applyAlignment="1">
      <alignment horizontal="center" vertical="center" wrapText="1"/>
      <protection/>
    </xf>
    <xf numFmtId="189" fontId="13" fillId="0" borderId="9" xfId="73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179" fontId="10" fillId="0" borderId="9" xfId="73" applyNumberFormat="1" applyFont="1" applyFill="1" applyBorder="1" applyAlignment="1">
      <alignment horizontal="center" vertical="center" wrapText="1"/>
      <protection/>
    </xf>
    <xf numFmtId="179" fontId="10" fillId="0" borderId="9" xfId="0" applyNumberFormat="1" applyFont="1" applyFill="1" applyBorder="1" applyAlignment="1">
      <alignment horizontal="center" vertical="center"/>
    </xf>
    <xf numFmtId="0" fontId="0" fillId="0" borderId="0" xfId="73" applyFill="1" applyAlignment="1">
      <alignment vertical="center"/>
      <protection/>
    </xf>
    <xf numFmtId="0" fontId="2" fillId="0" borderId="0" xfId="73" applyFont="1" applyFill="1">
      <alignment vertical="center"/>
      <protection/>
    </xf>
    <xf numFmtId="0" fontId="10" fillId="0" borderId="9" xfId="44" applyFont="1" applyFill="1" applyBorder="1" applyAlignment="1">
      <alignment horizontal="center" vertical="center" wrapText="1"/>
      <protection/>
    </xf>
    <xf numFmtId="0" fontId="10" fillId="0" borderId="11" xfId="73" applyFont="1" applyFill="1" applyBorder="1" applyAlignment="1">
      <alignment horizontal="center" vertical="center" wrapText="1"/>
      <protection/>
    </xf>
    <xf numFmtId="180" fontId="10" fillId="0" borderId="9" xfId="0" applyNumberFormat="1" applyFont="1" applyFill="1" applyBorder="1" applyAlignment="1">
      <alignment horizontal="right" vertical="center" wrapText="1"/>
    </xf>
    <xf numFmtId="180" fontId="10" fillId="33" borderId="9" xfId="0" applyNumberFormat="1" applyFont="1" applyFill="1" applyBorder="1" applyAlignment="1">
      <alignment horizontal="right" vertical="center" wrapText="1"/>
    </xf>
    <xf numFmtId="186" fontId="10" fillId="33" borderId="9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0" fontId="0" fillId="0" borderId="0" xfId="73" applyFill="1" applyAlignment="1">
      <alignment vertical="center" wrapText="1"/>
      <protection/>
    </xf>
    <xf numFmtId="0" fontId="10" fillId="0" borderId="0" xfId="73" applyFont="1" applyFill="1" applyBorder="1" applyAlignment="1">
      <alignment horizontal="right" vertical="center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0" fillId="0" borderId="0" xfId="73" applyFill="1" applyAlignment="1">
      <alignment horizontal="left" vertical="center" wrapText="1"/>
      <protection/>
    </xf>
    <xf numFmtId="0" fontId="1" fillId="0" borderId="0" xfId="50">
      <alignment vertical="center"/>
      <protection/>
    </xf>
    <xf numFmtId="0" fontId="69" fillId="0" borderId="9" xfId="47" applyFont="1" applyFill="1" applyBorder="1" applyAlignment="1">
      <alignment horizontal="left" vertical="center" wrapText="1"/>
      <protection/>
    </xf>
    <xf numFmtId="0" fontId="70" fillId="0" borderId="9" xfId="50" applyNumberFormat="1" applyFont="1" applyFill="1" applyBorder="1" applyAlignment="1">
      <alignment horizontal="right" vertical="center" wrapText="1"/>
      <protection/>
    </xf>
    <xf numFmtId="0" fontId="69" fillId="0" borderId="9" xfId="47" applyFont="1" applyFill="1" applyBorder="1" applyAlignment="1">
      <alignment vertical="center" wrapText="1"/>
      <protection/>
    </xf>
    <xf numFmtId="0" fontId="71" fillId="0" borderId="9" xfId="47" applyFont="1" applyFill="1" applyBorder="1" applyAlignment="1" applyProtection="1">
      <alignment horizontal="left" vertical="center" wrapText="1"/>
      <protection/>
    </xf>
    <xf numFmtId="0" fontId="69" fillId="0" borderId="9" xfId="47" applyFont="1" applyFill="1" applyBorder="1" applyAlignment="1">
      <alignment horizontal="right" vertical="center"/>
      <protection/>
    </xf>
    <xf numFmtId="0" fontId="50" fillId="0" borderId="9" xfId="50" applyFont="1" applyFill="1" applyBorder="1" applyAlignment="1">
      <alignment/>
      <protection/>
    </xf>
    <xf numFmtId="0" fontId="71" fillId="0" borderId="9" xfId="47" applyFont="1" applyFill="1" applyBorder="1" applyAlignment="1" applyProtection="1">
      <alignment horizontal="right" vertical="center" wrapText="1"/>
      <protection/>
    </xf>
    <xf numFmtId="0" fontId="72" fillId="0" borderId="0" xfId="50" applyFont="1" applyFill="1" applyAlignment="1">
      <alignment horizontal="center" vertical="center"/>
      <protection/>
    </xf>
    <xf numFmtId="0" fontId="73" fillId="0" borderId="9" xfId="50" applyFont="1" applyFill="1" applyBorder="1" applyAlignment="1">
      <alignment horizontal="center" vertical="center"/>
      <protection/>
    </xf>
    <xf numFmtId="180" fontId="73" fillId="0" borderId="9" xfId="50" applyNumberFormat="1" applyFont="1" applyFill="1" applyBorder="1" applyAlignment="1">
      <alignment horizontal="center" vertical="center"/>
      <protection/>
    </xf>
    <xf numFmtId="0" fontId="73" fillId="0" borderId="9" xfId="5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71" fillId="0" borderId="9" xfId="47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3" xfId="43"/>
    <cellStyle name="常规 15" xfId="44"/>
    <cellStyle name="常规 15_1.3日 2017年预算草案 - 副本" xfId="45"/>
    <cellStyle name="常规 2" xfId="46"/>
    <cellStyle name="常规 2 142" xfId="47"/>
    <cellStyle name="常规 28" xfId="48"/>
    <cellStyle name="常规 3" xfId="49"/>
    <cellStyle name="常规 4" xfId="50"/>
    <cellStyle name="常规 7" xfId="51"/>
    <cellStyle name="常规_(汝州)excel2003版（已锁定公式）2018年地方财政预算表" xfId="52"/>
    <cellStyle name="常规_12-29日省政府常务会议材料附件" xfId="53"/>
    <cellStyle name="常规_12-29日省政府常务会议材料附件 2" xfId="54"/>
    <cellStyle name="常规_2007基金预算" xfId="55"/>
    <cellStyle name="常规_2007基金预算 2" xfId="56"/>
    <cellStyle name="常规_2009年财力测算情况11.19人代会 2" xfId="57"/>
    <cellStyle name="常规_2010年收入财力预测（20101011）" xfId="58"/>
    <cellStyle name="常规_2010年收入财力预测（20101011） 2" xfId="59"/>
    <cellStyle name="常规_2010年收入财力预测（20101011） 3" xfId="60"/>
    <cellStyle name="常规_2010年收入财力预测（20101011）_全省社会保险基金" xfId="61"/>
    <cellStyle name="常规_2012年国有资本经营预算收支总表" xfId="62"/>
    <cellStyle name="常规_2012年基金收支预算草案12" xfId="63"/>
    <cellStyle name="常规_2014年公共财政支出预算表（到项级科目）" xfId="64"/>
    <cellStyle name="常规_2016年全省社会保险基金收支预算表细化" xfId="65"/>
    <cellStyle name="常规_2016年省本级社会保险基金收支预算表细化" xfId="66"/>
    <cellStyle name="常规_2016年省本级社会保险基金收支预算表细化 2" xfId="67"/>
    <cellStyle name="常规_20170103省级2017年预算情况表" xfId="68"/>
    <cellStyle name="常规_2018年地方财政预算表（宝丰）" xfId="69"/>
    <cellStyle name="常规_4268D4A09C5B01B0E0530A0804CB4AF3" xfId="70"/>
    <cellStyle name="常规_Xl0000055" xfId="71"/>
    <cellStyle name="常规_Xl0000068" xfId="72"/>
    <cellStyle name="常规_附件：2012年出口退税基数及超基数上解情况表" xfId="73"/>
    <cellStyle name="常规_河南省2011年度财政总决算生成表20120425" xfId="74"/>
    <cellStyle name="常规_全省社会保险基金" xfId="75"/>
    <cellStyle name="常规_省本级（省直组）" xfId="76"/>
    <cellStyle name="常规_提供表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千位分隔 2" xfId="89"/>
    <cellStyle name="千位分隔 4" xfId="90"/>
    <cellStyle name="千位分隔 5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00390625" defaultRowHeight="14.25"/>
  <cols>
    <col min="1" max="1" width="30.875" style="451" customWidth="1"/>
    <col min="2" max="2" width="13.875" style="478" customWidth="1"/>
    <col min="3" max="3" width="27.25390625" style="451" customWidth="1"/>
    <col min="4" max="4" width="14.125" style="478" customWidth="1"/>
    <col min="5" max="16384" width="9.00390625" style="451" customWidth="1"/>
  </cols>
  <sheetData>
    <row r="1" ht="14.25">
      <c r="A1" s="469"/>
    </row>
    <row r="2" spans="1:4" ht="46.5" customHeight="1">
      <c r="A2" s="503" t="s">
        <v>0</v>
      </c>
      <c r="B2" s="503"/>
      <c r="C2" s="503"/>
      <c r="D2" s="503"/>
    </row>
    <row r="3" spans="1:4" ht="21" customHeight="1">
      <c r="A3" s="487"/>
      <c r="D3" s="478" t="s">
        <v>1</v>
      </c>
    </row>
    <row r="4" spans="1:4" ht="29.25" customHeight="1">
      <c r="A4" s="274" t="s">
        <v>2</v>
      </c>
      <c r="B4" s="479" t="s">
        <v>3</v>
      </c>
      <c r="C4" s="274" t="s">
        <v>2</v>
      </c>
      <c r="D4" s="479" t="s">
        <v>4</v>
      </c>
    </row>
    <row r="5" spans="1:4" ht="18" customHeight="1">
      <c r="A5" s="499" t="s">
        <v>5</v>
      </c>
      <c r="B5" s="494">
        <f>B6+B21</f>
        <v>1834639</v>
      </c>
      <c r="C5" s="499" t="s">
        <v>6</v>
      </c>
      <c r="D5" s="500">
        <f>SUM(D6:D26)</f>
        <v>3153132</v>
      </c>
    </row>
    <row r="6" spans="1:4" ht="18" customHeight="1">
      <c r="A6" s="492" t="s">
        <v>7</v>
      </c>
      <c r="B6" s="494">
        <f>SUM(B7:B20)</f>
        <v>1343166</v>
      </c>
      <c r="C6" s="462" t="s">
        <v>8</v>
      </c>
      <c r="D6" s="480">
        <f>416618+13</f>
        <v>416631</v>
      </c>
    </row>
    <row r="7" spans="1:4" ht="18" customHeight="1">
      <c r="A7" s="462" t="s">
        <v>9</v>
      </c>
      <c r="B7" s="497">
        <v>578441</v>
      </c>
      <c r="C7" s="462" t="s">
        <v>10</v>
      </c>
      <c r="D7" s="480"/>
    </row>
    <row r="8" spans="1:4" ht="18" customHeight="1">
      <c r="A8" s="462" t="s">
        <v>11</v>
      </c>
      <c r="B8" s="497">
        <v>86308</v>
      </c>
      <c r="C8" s="462" t="s">
        <v>12</v>
      </c>
      <c r="D8" s="481">
        <v>175808</v>
      </c>
    </row>
    <row r="9" spans="1:4" ht="18" customHeight="1">
      <c r="A9" s="462" t="s">
        <v>13</v>
      </c>
      <c r="B9" s="497">
        <v>28844</v>
      </c>
      <c r="C9" s="462" t="s">
        <v>14</v>
      </c>
      <c r="D9" s="481">
        <v>624513</v>
      </c>
    </row>
    <row r="10" spans="1:4" ht="18" customHeight="1">
      <c r="A10" s="462" t="s">
        <v>15</v>
      </c>
      <c r="B10" s="497">
        <v>86402</v>
      </c>
      <c r="C10" s="462" t="s">
        <v>16</v>
      </c>
      <c r="D10" s="481">
        <v>35939</v>
      </c>
    </row>
    <row r="11" spans="1:4" ht="18" customHeight="1">
      <c r="A11" s="462" t="s">
        <v>17</v>
      </c>
      <c r="B11" s="497">
        <v>75311</v>
      </c>
      <c r="C11" s="463" t="s">
        <v>18</v>
      </c>
      <c r="D11" s="481">
        <v>49922</v>
      </c>
    </row>
    <row r="12" spans="1:4" ht="18" customHeight="1">
      <c r="A12" s="462" t="s">
        <v>19</v>
      </c>
      <c r="B12" s="497">
        <v>34097</v>
      </c>
      <c r="C12" s="462" t="s">
        <v>20</v>
      </c>
      <c r="D12" s="481">
        <v>387500</v>
      </c>
    </row>
    <row r="13" spans="1:4" ht="18" customHeight="1">
      <c r="A13" s="462" t="s">
        <v>21</v>
      </c>
      <c r="B13" s="497">
        <v>20757</v>
      </c>
      <c r="C13" s="463" t="s">
        <v>22</v>
      </c>
      <c r="D13" s="481">
        <v>357171</v>
      </c>
    </row>
    <row r="14" spans="1:4" ht="18" customHeight="1">
      <c r="A14" s="462" t="s">
        <v>23</v>
      </c>
      <c r="B14" s="497">
        <v>124677</v>
      </c>
      <c r="C14" s="462" t="s">
        <v>24</v>
      </c>
      <c r="D14" s="481">
        <v>38259</v>
      </c>
    </row>
    <row r="15" spans="1:4" ht="18" customHeight="1">
      <c r="A15" s="462" t="s">
        <v>25</v>
      </c>
      <c r="B15" s="497">
        <v>98211</v>
      </c>
      <c r="C15" s="462" t="s">
        <v>26</v>
      </c>
      <c r="D15" s="481">
        <v>153405</v>
      </c>
    </row>
    <row r="16" spans="1:4" ht="18" customHeight="1">
      <c r="A16" s="462" t="s">
        <v>27</v>
      </c>
      <c r="B16" s="497">
        <v>23347</v>
      </c>
      <c r="C16" s="462" t="s">
        <v>28</v>
      </c>
      <c r="D16" s="481">
        <v>323711</v>
      </c>
    </row>
    <row r="17" spans="1:4" ht="18" customHeight="1">
      <c r="A17" s="462" t="s">
        <v>29</v>
      </c>
      <c r="B17" s="497">
        <v>85408</v>
      </c>
      <c r="C17" s="462" t="s">
        <v>30</v>
      </c>
      <c r="D17" s="481">
        <v>75633</v>
      </c>
    </row>
    <row r="18" spans="1:4" ht="18" customHeight="1">
      <c r="A18" s="462" t="s">
        <v>31</v>
      </c>
      <c r="B18" s="497">
        <v>78462</v>
      </c>
      <c r="C18" s="463" t="s">
        <v>32</v>
      </c>
      <c r="D18" s="481">
        <v>11606</v>
      </c>
    </row>
    <row r="19" spans="1:4" ht="18" customHeight="1">
      <c r="A19" s="462" t="s">
        <v>33</v>
      </c>
      <c r="B19" s="497">
        <v>9350</v>
      </c>
      <c r="C19" s="462" t="s">
        <v>34</v>
      </c>
      <c r="D19" s="481">
        <v>6593</v>
      </c>
    </row>
    <row r="20" spans="1:4" ht="18" customHeight="1">
      <c r="A20" s="462" t="s">
        <v>35</v>
      </c>
      <c r="B20" s="497">
        <f>8531+5020</f>
        <v>13551</v>
      </c>
      <c r="C20" s="462" t="s">
        <v>36</v>
      </c>
      <c r="D20" s="481">
        <v>370</v>
      </c>
    </row>
    <row r="21" spans="1:4" ht="18" customHeight="1">
      <c r="A21" s="492" t="s">
        <v>37</v>
      </c>
      <c r="B21" s="494">
        <f>SUM(B22:B27)</f>
        <v>491473</v>
      </c>
      <c r="C21" s="463" t="s">
        <v>38</v>
      </c>
      <c r="D21" s="481">
        <v>42394</v>
      </c>
    </row>
    <row r="22" spans="1:4" ht="18" customHeight="1">
      <c r="A22" s="462" t="s">
        <v>39</v>
      </c>
      <c r="B22" s="480">
        <v>174804</v>
      </c>
      <c r="C22" s="462" t="s">
        <v>40</v>
      </c>
      <c r="D22" s="480">
        <v>156120</v>
      </c>
    </row>
    <row r="23" spans="1:4" ht="18" customHeight="1">
      <c r="A23" s="462" t="s">
        <v>41</v>
      </c>
      <c r="B23" s="480">
        <v>129631</v>
      </c>
      <c r="C23" s="462" t="s">
        <v>42</v>
      </c>
      <c r="D23" s="480">
        <v>7281</v>
      </c>
    </row>
    <row r="24" spans="1:4" ht="18" customHeight="1">
      <c r="A24" s="462" t="s">
        <v>43</v>
      </c>
      <c r="B24" s="480">
        <v>69939</v>
      </c>
      <c r="C24" s="482" t="s">
        <v>44</v>
      </c>
      <c r="D24" s="480">
        <v>13287</v>
      </c>
    </row>
    <row r="25" spans="1:4" ht="18" customHeight="1">
      <c r="A25" s="462" t="s">
        <v>45</v>
      </c>
      <c r="B25" s="480">
        <v>689</v>
      </c>
      <c r="C25" s="482" t="s">
        <v>46</v>
      </c>
      <c r="D25" s="480">
        <v>47691</v>
      </c>
    </row>
    <row r="26" spans="1:4" ht="18" customHeight="1">
      <c r="A26" s="462" t="s">
        <v>47</v>
      </c>
      <c r="B26" s="480">
        <v>80627</v>
      </c>
      <c r="C26" s="462" t="s">
        <v>48</v>
      </c>
      <c r="D26" s="480">
        <v>229298</v>
      </c>
    </row>
    <row r="27" spans="1:4" ht="18" customHeight="1">
      <c r="A27" s="462" t="s">
        <v>49</v>
      </c>
      <c r="B27" s="480">
        <f>3240+8218+24325</f>
        <v>35783</v>
      </c>
      <c r="C27" s="462"/>
      <c r="D27" s="480"/>
    </row>
    <row r="28" spans="1:4" ht="18" customHeight="1">
      <c r="A28" s="499" t="s">
        <v>50</v>
      </c>
      <c r="B28" s="494">
        <f>SUM(B29:B31)</f>
        <v>1507691</v>
      </c>
      <c r="C28" s="499" t="s">
        <v>51</v>
      </c>
      <c r="D28" s="494">
        <v>224986</v>
      </c>
    </row>
    <row r="29" spans="1:4" ht="18" customHeight="1">
      <c r="A29" s="462" t="s">
        <v>52</v>
      </c>
      <c r="B29" s="472">
        <v>83301</v>
      </c>
      <c r="C29" s="499" t="s">
        <v>53</v>
      </c>
      <c r="D29" s="480"/>
    </row>
    <row r="30" spans="1:4" ht="18" customHeight="1">
      <c r="A30" s="462" t="s">
        <v>54</v>
      </c>
      <c r="B30" s="472">
        <v>1368372</v>
      </c>
      <c r="C30" s="499" t="s">
        <v>55</v>
      </c>
      <c r="D30" s="480"/>
    </row>
    <row r="31" spans="1:4" ht="18" customHeight="1">
      <c r="A31" s="462" t="s">
        <v>56</v>
      </c>
      <c r="B31" s="472">
        <v>56018</v>
      </c>
      <c r="C31" s="499" t="s">
        <v>57</v>
      </c>
      <c r="D31" s="480"/>
    </row>
    <row r="32" spans="1:4" ht="18" customHeight="1">
      <c r="A32" s="499" t="s">
        <v>58</v>
      </c>
      <c r="B32" s="472"/>
      <c r="C32" s="499" t="s">
        <v>59</v>
      </c>
      <c r="D32" s="480">
        <v>17177</v>
      </c>
    </row>
    <row r="33" spans="1:4" ht="18" customHeight="1">
      <c r="A33" s="499" t="s">
        <v>60</v>
      </c>
      <c r="B33" s="494">
        <v>51050</v>
      </c>
      <c r="C33" s="499"/>
      <c r="D33" s="480"/>
    </row>
    <row r="34" spans="1:4" ht="18" customHeight="1">
      <c r="A34" s="499" t="s">
        <v>61</v>
      </c>
      <c r="B34" s="501">
        <v>1915</v>
      </c>
      <c r="C34" s="499"/>
      <c r="D34" s="480"/>
    </row>
    <row r="35" spans="1:4" ht="18" customHeight="1">
      <c r="A35" s="502"/>
      <c r="B35" s="498"/>
      <c r="C35" s="502"/>
      <c r="D35" s="480"/>
    </row>
    <row r="36" spans="1:4" ht="18" customHeight="1">
      <c r="A36" s="475" t="s">
        <v>62</v>
      </c>
      <c r="B36" s="498">
        <f>B34+B33+B28+B5</f>
        <v>3395295</v>
      </c>
      <c r="C36" s="475" t="s">
        <v>63</v>
      </c>
      <c r="D36" s="483">
        <f>D30+D29+D28+D5+D31+D32</f>
        <v>3395295</v>
      </c>
    </row>
    <row r="37" ht="19.5" customHeight="1"/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C47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1" sqref="D21"/>
    </sheetView>
  </sheetViews>
  <sheetFormatPr defaultColWidth="9.00390625" defaultRowHeight="21" customHeight="1"/>
  <cols>
    <col min="1" max="1" width="43.375" style="397" customWidth="1"/>
    <col min="2" max="2" width="15.25390625" style="397" customWidth="1"/>
    <col min="3" max="16384" width="9.00390625" style="397" customWidth="1"/>
  </cols>
  <sheetData>
    <row r="1" ht="21" customHeight="1">
      <c r="A1" s="396"/>
    </row>
    <row r="2" spans="1:2" ht="42" customHeight="1">
      <c r="A2" s="527" t="s">
        <v>669</v>
      </c>
      <c r="B2" s="527"/>
    </row>
    <row r="3" spans="1:2" ht="15.75" customHeight="1">
      <c r="A3" s="398"/>
      <c r="B3" s="340" t="s">
        <v>1</v>
      </c>
    </row>
    <row r="4" spans="1:2" ht="18.75" customHeight="1">
      <c r="A4" s="297" t="s">
        <v>670</v>
      </c>
      <c r="B4" s="399" t="s">
        <v>104</v>
      </c>
    </row>
    <row r="5" spans="1:2" s="396" customFormat="1" ht="18.75" customHeight="1">
      <c r="A5" s="400" t="s">
        <v>110</v>
      </c>
      <c r="B5" s="401">
        <f>B6+B11+B22+B24+B27+B29</f>
        <v>318585.51</v>
      </c>
    </row>
    <row r="6" spans="1:3" s="396" customFormat="1" ht="18.75" customHeight="1">
      <c r="A6" s="402" t="s">
        <v>671</v>
      </c>
      <c r="B6" s="401">
        <v>185824</v>
      </c>
      <c r="C6" s="397"/>
    </row>
    <row r="7" spans="1:2" ht="18.75" customHeight="1">
      <c r="A7" s="403" t="s">
        <v>672</v>
      </c>
      <c r="B7" s="401">
        <v>158742</v>
      </c>
    </row>
    <row r="8" spans="1:2" ht="18.75" customHeight="1">
      <c r="A8" s="403" t="s">
        <v>673</v>
      </c>
      <c r="B8" s="401">
        <v>19430</v>
      </c>
    </row>
    <row r="9" spans="1:2" ht="18.75" customHeight="1">
      <c r="A9" s="403" t="s">
        <v>674</v>
      </c>
      <c r="B9" s="401">
        <v>7645</v>
      </c>
    </row>
    <row r="10" spans="1:2" ht="18.75" customHeight="1">
      <c r="A10" s="403" t="s">
        <v>675</v>
      </c>
      <c r="B10" s="401">
        <v>7</v>
      </c>
    </row>
    <row r="11" spans="1:2" ht="18.75" customHeight="1">
      <c r="A11" s="404" t="s">
        <v>676</v>
      </c>
      <c r="B11" s="401">
        <v>12563</v>
      </c>
    </row>
    <row r="12" spans="1:2" ht="18.75" customHeight="1">
      <c r="A12" s="403" t="s">
        <v>677</v>
      </c>
      <c r="B12" s="401">
        <v>10935</v>
      </c>
    </row>
    <row r="13" spans="1:2" ht="18.75" customHeight="1">
      <c r="A13" s="403" t="s">
        <v>678</v>
      </c>
      <c r="B13" s="401">
        <v>12</v>
      </c>
    </row>
    <row r="14" spans="1:2" ht="18.75" customHeight="1">
      <c r="A14" s="403" t="s">
        <v>679</v>
      </c>
      <c r="B14" s="401">
        <v>18</v>
      </c>
    </row>
    <row r="15" spans="1:3" ht="18.75" customHeight="1">
      <c r="A15" s="403" t="s">
        <v>680</v>
      </c>
      <c r="B15" s="401">
        <v>80</v>
      </c>
      <c r="C15" s="396"/>
    </row>
    <row r="16" spans="1:2" ht="18.75" customHeight="1">
      <c r="A16" s="403" t="s">
        <v>681</v>
      </c>
      <c r="B16" s="401">
        <v>428</v>
      </c>
    </row>
    <row r="17" spans="1:2" ht="18.75" customHeight="1">
      <c r="A17" s="403" t="s">
        <v>682</v>
      </c>
      <c r="B17" s="401">
        <v>65</v>
      </c>
    </row>
    <row r="18" spans="1:2" ht="18.75" customHeight="1">
      <c r="A18" s="403" t="s">
        <v>683</v>
      </c>
      <c r="B18" s="401">
        <v>24</v>
      </c>
    </row>
    <row r="19" spans="1:2" ht="18.75" customHeight="1">
      <c r="A19" s="403" t="s">
        <v>684</v>
      </c>
      <c r="B19" s="401">
        <v>326</v>
      </c>
    </row>
    <row r="20" spans="1:2" ht="18.75" customHeight="1">
      <c r="A20" s="403" t="s">
        <v>685</v>
      </c>
      <c r="B20" s="401">
        <v>104</v>
      </c>
    </row>
    <row r="21" spans="1:3" s="396" customFormat="1" ht="18.75" customHeight="1">
      <c r="A21" s="403" t="s">
        <v>686</v>
      </c>
      <c r="B21" s="401">
        <v>571</v>
      </c>
      <c r="C21" s="397"/>
    </row>
    <row r="22" spans="1:2" ht="18.75" customHeight="1">
      <c r="A22" s="404" t="s">
        <v>687</v>
      </c>
      <c r="B22" s="401">
        <v>18</v>
      </c>
    </row>
    <row r="23" spans="1:2" ht="18.75" customHeight="1">
      <c r="A23" s="403" t="s">
        <v>688</v>
      </c>
      <c r="B23" s="401">
        <v>18</v>
      </c>
    </row>
    <row r="24" spans="1:2" ht="18.75" customHeight="1">
      <c r="A24" s="404" t="s">
        <v>689</v>
      </c>
      <c r="B24" s="401">
        <f>115149.51</f>
        <v>115149.51</v>
      </c>
    </row>
    <row r="25" spans="1:3" s="396" customFormat="1" ht="18.75" customHeight="1">
      <c r="A25" s="403" t="s">
        <v>690</v>
      </c>
      <c r="B25" s="401">
        <v>106302</v>
      </c>
      <c r="C25" s="397"/>
    </row>
    <row r="26" spans="1:3" s="396" customFormat="1" ht="18.75" customHeight="1">
      <c r="A26" s="403" t="s">
        <v>691</v>
      </c>
      <c r="B26" s="401">
        <f>459+8847.83+1</f>
        <v>9307.83</v>
      </c>
      <c r="C26" s="397"/>
    </row>
    <row r="27" spans="1:3" s="396" customFormat="1" ht="18.75" customHeight="1">
      <c r="A27" s="404" t="s">
        <v>692</v>
      </c>
      <c r="B27" s="401">
        <v>23</v>
      </c>
      <c r="C27" s="397"/>
    </row>
    <row r="28" spans="1:3" s="396" customFormat="1" ht="18.75" customHeight="1">
      <c r="A28" s="403" t="s">
        <v>693</v>
      </c>
      <c r="B28" s="401">
        <v>23</v>
      </c>
      <c r="C28" s="397"/>
    </row>
    <row r="29" spans="1:3" s="396" customFormat="1" ht="18.75" customHeight="1">
      <c r="A29" s="404" t="s">
        <v>694</v>
      </c>
      <c r="B29" s="401">
        <v>5008</v>
      </c>
      <c r="C29" s="397"/>
    </row>
    <row r="30" spans="1:3" s="396" customFormat="1" ht="18.75" customHeight="1">
      <c r="A30" s="403" t="s">
        <v>695</v>
      </c>
      <c r="B30" s="401">
        <v>5008</v>
      </c>
      <c r="C30" s="397"/>
    </row>
    <row r="31" spans="1:3" s="396" customFormat="1" ht="18.75" customHeight="1">
      <c r="A31" s="403" t="s">
        <v>696</v>
      </c>
      <c r="B31" s="401">
        <v>0</v>
      </c>
      <c r="C31" s="397"/>
    </row>
    <row r="32" spans="1:2" ht="48" customHeight="1">
      <c r="A32" s="528" t="s">
        <v>697</v>
      </c>
      <c r="B32" s="528"/>
    </row>
    <row r="33" spans="1:2" ht="17.25" customHeight="1">
      <c r="A33" s="405"/>
      <c r="B33" s="405"/>
    </row>
    <row r="34" ht="17.25" customHeight="1">
      <c r="A34" s="405"/>
    </row>
    <row r="35" ht="17.25" customHeight="1">
      <c r="A35" s="405"/>
    </row>
    <row r="36" ht="17.25" customHeight="1">
      <c r="A36" s="405"/>
    </row>
    <row r="37" ht="17.25" customHeight="1">
      <c r="A37" s="405"/>
    </row>
    <row r="38" ht="17.25" customHeight="1">
      <c r="A38" s="405"/>
    </row>
    <row r="39" ht="17.25" customHeight="1">
      <c r="A39" s="405"/>
    </row>
    <row r="40" spans="1:2" s="396" customFormat="1" ht="17.25" customHeight="1">
      <c r="A40" s="405"/>
      <c r="B40" s="397"/>
    </row>
    <row r="43" ht="21" customHeight="1">
      <c r="B43" s="405"/>
    </row>
    <row r="47" ht="21" customHeight="1">
      <c r="B47" s="405"/>
    </row>
  </sheetData>
  <sheetProtection/>
  <mergeCells count="2">
    <mergeCell ref="A2:B2"/>
    <mergeCell ref="A32:B32"/>
  </mergeCells>
  <printOptions horizontalCentered="1"/>
  <pageMargins left="0.75" right="0.75" top="0.75" bottom="0.75" header="0.31" footer="0.31"/>
  <pageSetup horizontalDpi="600" verticalDpi="6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S89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39" sqref="A39"/>
    </sheetView>
  </sheetViews>
  <sheetFormatPr defaultColWidth="9.00390625" defaultRowHeight="22.5" customHeight="1"/>
  <cols>
    <col min="1" max="1" width="47.375" style="361" customWidth="1"/>
    <col min="2" max="2" width="12.625" style="362" customWidth="1"/>
    <col min="3" max="3" width="11.875" style="362" customWidth="1"/>
    <col min="4" max="4" width="13.625" style="362" customWidth="1"/>
    <col min="5" max="5" width="10.75390625" style="362" customWidth="1"/>
    <col min="6" max="6" width="10.50390625" style="362" customWidth="1"/>
    <col min="7" max="7" width="9.875" style="362" customWidth="1"/>
    <col min="8" max="8" width="10.125" style="362" customWidth="1"/>
    <col min="9" max="9" width="9.875" style="362" customWidth="1"/>
    <col min="10" max="10" width="10.50390625" style="362" customWidth="1"/>
    <col min="11" max="11" width="9.625" style="362" customWidth="1"/>
    <col min="12" max="12" width="10.50390625" style="362" customWidth="1"/>
    <col min="13" max="13" width="9.625" style="362" customWidth="1"/>
    <col min="14" max="14" width="8.875" style="362" customWidth="1"/>
    <col min="15" max="15" width="10.50390625" style="362" customWidth="1"/>
    <col min="16" max="16" width="9.50390625" style="362" customWidth="1"/>
    <col min="17" max="17" width="9.00390625" style="362" customWidth="1"/>
    <col min="18" max="18" width="10.375" style="362" customWidth="1"/>
    <col min="19" max="19" width="11.375" style="362" customWidth="1"/>
    <col min="20" max="16384" width="9.00390625" style="362" customWidth="1"/>
  </cols>
  <sheetData>
    <row r="1" spans="1:16" ht="18" customHeight="1">
      <c r="A1" s="363" t="s">
        <v>698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ht="22.5" customHeight="1">
      <c r="A2" s="529" t="s">
        <v>699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8.75" customHeight="1">
      <c r="A3" s="365"/>
      <c r="B3" s="364"/>
      <c r="C3" s="364"/>
      <c r="D3" s="364"/>
      <c r="E3" s="366"/>
      <c r="F3" s="364"/>
      <c r="G3" s="364"/>
      <c r="H3" s="364"/>
      <c r="I3" s="364"/>
      <c r="J3" s="364"/>
      <c r="K3" s="364"/>
      <c r="L3" s="364"/>
      <c r="M3" s="364"/>
      <c r="N3" s="364"/>
      <c r="O3" s="530" t="s">
        <v>128</v>
      </c>
      <c r="P3" s="530"/>
    </row>
    <row r="4" spans="1:16" ht="19.5" customHeight="1">
      <c r="A4" s="534" t="s">
        <v>670</v>
      </c>
      <c r="B4" s="531" t="s">
        <v>700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</row>
    <row r="5" spans="1:19" ht="32.25" customHeight="1">
      <c r="A5" s="534"/>
      <c r="B5" s="367" t="s">
        <v>126</v>
      </c>
      <c r="C5" s="367" t="s">
        <v>701</v>
      </c>
      <c r="D5" s="368" t="s">
        <v>702</v>
      </c>
      <c r="E5" s="367" t="s">
        <v>703</v>
      </c>
      <c r="F5" s="367" t="s">
        <v>704</v>
      </c>
      <c r="G5" s="367" t="s">
        <v>705</v>
      </c>
      <c r="H5" s="367" t="s">
        <v>706</v>
      </c>
      <c r="I5" s="367" t="s">
        <v>707</v>
      </c>
      <c r="J5" s="367" t="s">
        <v>708</v>
      </c>
      <c r="K5" s="367" t="s">
        <v>709</v>
      </c>
      <c r="L5" s="367" t="s">
        <v>710</v>
      </c>
      <c r="M5" s="367" t="s">
        <v>711</v>
      </c>
      <c r="N5" s="367" t="s">
        <v>712</v>
      </c>
      <c r="O5" s="367" t="s">
        <v>713</v>
      </c>
      <c r="P5" s="367" t="s">
        <v>714</v>
      </c>
      <c r="R5" s="388" t="s">
        <v>706</v>
      </c>
      <c r="S5" s="367" t="s">
        <v>707</v>
      </c>
    </row>
    <row r="6" spans="1:19" s="358" customFormat="1" ht="19.5" customHeight="1">
      <c r="A6" s="369" t="s">
        <v>126</v>
      </c>
      <c r="B6" s="370">
        <f aca="true" t="shared" si="0" ref="B6:B69">C6+D6</f>
        <v>1507690.59</v>
      </c>
      <c r="C6" s="370">
        <f aca="true" t="shared" si="1" ref="C6:P6">C7+C14+C56</f>
        <v>210720.7063</v>
      </c>
      <c r="D6" s="370">
        <f t="shared" si="1"/>
        <v>1296969.8837</v>
      </c>
      <c r="E6" s="370">
        <f t="shared" si="1"/>
        <v>274980.8966</v>
      </c>
      <c r="F6" s="370">
        <f t="shared" si="1"/>
        <v>129634.328</v>
      </c>
      <c r="G6" s="370">
        <f t="shared" si="1"/>
        <v>233230.57846</v>
      </c>
      <c r="H6" s="370">
        <f t="shared" si="1"/>
        <v>205411.35</v>
      </c>
      <c r="I6" s="370">
        <f t="shared" si="1"/>
        <v>198923</v>
      </c>
      <c r="J6" s="370">
        <f t="shared" si="1"/>
        <v>91439.54464</v>
      </c>
      <c r="K6" s="370">
        <f t="shared" si="1"/>
        <v>45028.216</v>
      </c>
      <c r="L6" s="370">
        <f t="shared" si="1"/>
        <v>43705.482</v>
      </c>
      <c r="M6" s="370">
        <f t="shared" si="1"/>
        <v>43791.426</v>
      </c>
      <c r="N6" s="370">
        <f t="shared" si="1"/>
        <v>17479.306</v>
      </c>
      <c r="O6" s="370">
        <f t="shared" si="1"/>
        <v>1150.2</v>
      </c>
      <c r="P6" s="370">
        <f t="shared" si="1"/>
        <v>12195.556</v>
      </c>
      <c r="R6" s="370">
        <f>R7+R14+R56</f>
        <v>205411.23</v>
      </c>
      <c r="S6" s="370">
        <f>S7+S14+S56</f>
        <v>198923</v>
      </c>
    </row>
    <row r="7" spans="1:19" s="358" customFormat="1" ht="19.5" customHeight="1">
      <c r="A7" s="371" t="s">
        <v>715</v>
      </c>
      <c r="B7" s="370">
        <f t="shared" si="0"/>
        <v>83301</v>
      </c>
      <c r="C7" s="370">
        <f aca="true" t="shared" si="2" ref="C7:P7">SUM(C8:C13)</f>
        <v>8487</v>
      </c>
      <c r="D7" s="370">
        <f t="shared" si="2"/>
        <v>74814</v>
      </c>
      <c r="E7" s="370">
        <f t="shared" si="2"/>
        <v>4510</v>
      </c>
      <c r="F7" s="370">
        <f t="shared" si="2"/>
        <v>7404</v>
      </c>
      <c r="G7" s="370">
        <f t="shared" si="2"/>
        <v>5910</v>
      </c>
      <c r="H7" s="370">
        <f t="shared" si="2"/>
        <v>9062</v>
      </c>
      <c r="I7" s="370">
        <f t="shared" si="2"/>
        <v>25163</v>
      </c>
      <c r="J7" s="370">
        <f t="shared" si="2"/>
        <v>3851</v>
      </c>
      <c r="K7" s="370">
        <f t="shared" si="2"/>
        <v>6092</v>
      </c>
      <c r="L7" s="370">
        <f t="shared" si="2"/>
        <v>6913</v>
      </c>
      <c r="M7" s="370">
        <f t="shared" si="2"/>
        <v>6378</v>
      </c>
      <c r="N7" s="370">
        <f t="shared" si="2"/>
        <v>-657</v>
      </c>
      <c r="O7" s="370">
        <f t="shared" si="2"/>
        <v>-3925</v>
      </c>
      <c r="P7" s="370">
        <f t="shared" si="2"/>
        <v>4113</v>
      </c>
      <c r="R7" s="370">
        <f>SUM(R8:R13)</f>
        <v>9062</v>
      </c>
      <c r="S7" s="370">
        <f>SUM(S8:S13)</f>
        <v>25163</v>
      </c>
    </row>
    <row r="8" spans="1:19" ht="19.5" customHeight="1">
      <c r="A8" s="311" t="s">
        <v>716</v>
      </c>
      <c r="B8" s="370">
        <f t="shared" si="0"/>
        <v>11500</v>
      </c>
      <c r="C8" s="372">
        <v>5999</v>
      </c>
      <c r="D8" s="370">
        <f aca="true" t="shared" si="3" ref="D8:D55">SUM(E8:P8)</f>
        <v>5501</v>
      </c>
      <c r="E8" s="373">
        <v>518</v>
      </c>
      <c r="F8" s="373">
        <v>545</v>
      </c>
      <c r="G8" s="373">
        <v>212</v>
      </c>
      <c r="H8" s="373">
        <v>400</v>
      </c>
      <c r="I8" s="373">
        <v>481</v>
      </c>
      <c r="J8" s="385">
        <v>947</v>
      </c>
      <c r="K8" s="373">
        <v>515</v>
      </c>
      <c r="L8" s="386">
        <v>766</v>
      </c>
      <c r="M8" s="373">
        <v>862</v>
      </c>
      <c r="N8" s="373">
        <v>169</v>
      </c>
      <c r="O8" s="373">
        <v>86</v>
      </c>
      <c r="P8" s="377"/>
      <c r="R8" s="373">
        <v>400</v>
      </c>
      <c r="S8" s="373">
        <v>481</v>
      </c>
    </row>
    <row r="9" spans="1:19" ht="19.5" customHeight="1">
      <c r="A9" s="311" t="s">
        <v>717</v>
      </c>
      <c r="B9" s="370">
        <f t="shared" si="0"/>
        <v>14058</v>
      </c>
      <c r="C9" s="372">
        <v>5753</v>
      </c>
      <c r="D9" s="370">
        <f t="shared" si="3"/>
        <v>8305</v>
      </c>
      <c r="E9" s="373">
        <v>1623</v>
      </c>
      <c r="F9" s="373">
        <v>1019</v>
      </c>
      <c r="G9" s="373">
        <v>1175</v>
      </c>
      <c r="H9" s="373">
        <v>1591</v>
      </c>
      <c r="I9" s="373">
        <v>1449</v>
      </c>
      <c r="J9" s="385">
        <v>686</v>
      </c>
      <c r="K9" s="373">
        <v>187</v>
      </c>
      <c r="L9" s="386">
        <v>192</v>
      </c>
      <c r="M9" s="373">
        <v>191</v>
      </c>
      <c r="N9" s="373">
        <v>192</v>
      </c>
      <c r="O9" s="373"/>
      <c r="P9" s="377"/>
      <c r="R9" s="373">
        <v>1591</v>
      </c>
      <c r="S9" s="373">
        <v>1449</v>
      </c>
    </row>
    <row r="10" spans="1:19" ht="19.5" customHeight="1">
      <c r="A10" s="311" t="s">
        <v>718</v>
      </c>
      <c r="B10" s="370">
        <f t="shared" si="0"/>
        <v>50966</v>
      </c>
      <c r="C10" s="372">
        <v>22000</v>
      </c>
      <c r="D10" s="370">
        <f t="shared" si="3"/>
        <v>28966</v>
      </c>
      <c r="E10" s="373">
        <v>1324</v>
      </c>
      <c r="F10" s="373">
        <v>1810</v>
      </c>
      <c r="G10" s="373">
        <v>734</v>
      </c>
      <c r="H10" s="373">
        <v>873</v>
      </c>
      <c r="I10" s="373">
        <v>12119</v>
      </c>
      <c r="J10" s="385">
        <v>7003</v>
      </c>
      <c r="K10" s="373">
        <v>1664</v>
      </c>
      <c r="L10" s="386">
        <v>1718</v>
      </c>
      <c r="M10" s="373">
        <v>1406</v>
      </c>
      <c r="N10" s="373">
        <v>315</v>
      </c>
      <c r="O10" s="373"/>
      <c r="P10" s="377"/>
      <c r="R10" s="373">
        <v>873</v>
      </c>
      <c r="S10" s="373">
        <v>12119</v>
      </c>
    </row>
    <row r="11" spans="1:19" ht="19.5" customHeight="1">
      <c r="A11" s="311" t="s">
        <v>719</v>
      </c>
      <c r="B11" s="370">
        <f t="shared" si="0"/>
        <v>4519</v>
      </c>
      <c r="C11" s="372">
        <v>2620</v>
      </c>
      <c r="D11" s="370">
        <f t="shared" si="3"/>
        <v>1899</v>
      </c>
      <c r="E11" s="373">
        <v>1</v>
      </c>
      <c r="F11" s="373">
        <v>112</v>
      </c>
      <c r="G11" s="373">
        <v>253</v>
      </c>
      <c r="H11" s="373">
        <v>3</v>
      </c>
      <c r="I11" s="373">
        <v>1530</v>
      </c>
      <c r="J11" s="385"/>
      <c r="K11" s="373"/>
      <c r="L11" s="386"/>
      <c r="M11" s="373"/>
      <c r="N11" s="373"/>
      <c r="O11" s="373"/>
      <c r="P11" s="377"/>
      <c r="R11" s="373">
        <v>3</v>
      </c>
      <c r="S11" s="373">
        <v>1530</v>
      </c>
    </row>
    <row r="12" spans="1:19" ht="19.5" customHeight="1">
      <c r="A12" s="311" t="s">
        <v>720</v>
      </c>
      <c r="B12" s="370">
        <f t="shared" si="0"/>
        <v>789</v>
      </c>
      <c r="C12" s="372">
        <v>-27958</v>
      </c>
      <c r="D12" s="370">
        <f t="shared" si="3"/>
        <v>28747</v>
      </c>
      <c r="E12" s="373">
        <v>537</v>
      </c>
      <c r="F12" s="373">
        <v>3644</v>
      </c>
      <c r="G12" s="373">
        <v>3214</v>
      </c>
      <c r="H12" s="373">
        <v>6195</v>
      </c>
      <c r="I12" s="373">
        <v>9546</v>
      </c>
      <c r="J12" s="385">
        <v>-5027</v>
      </c>
      <c r="K12" s="373">
        <v>3726</v>
      </c>
      <c r="L12" s="386">
        <v>4237</v>
      </c>
      <c r="M12" s="373">
        <v>3919</v>
      </c>
      <c r="N12" s="373">
        <v>-1346</v>
      </c>
      <c r="O12" s="373">
        <v>-4011</v>
      </c>
      <c r="P12" s="377">
        <v>4113</v>
      </c>
      <c r="R12" s="373">
        <v>6195</v>
      </c>
      <c r="S12" s="373">
        <v>9546</v>
      </c>
    </row>
    <row r="13" spans="1:19" ht="19.5" customHeight="1">
      <c r="A13" s="311" t="s">
        <v>721</v>
      </c>
      <c r="B13" s="370">
        <f t="shared" si="0"/>
        <v>1469</v>
      </c>
      <c r="C13" s="372">
        <v>73</v>
      </c>
      <c r="D13" s="370">
        <f t="shared" si="3"/>
        <v>1396</v>
      </c>
      <c r="E13" s="373">
        <v>507</v>
      </c>
      <c r="F13" s="373">
        <v>274</v>
      </c>
      <c r="G13" s="373">
        <v>322</v>
      </c>
      <c r="H13" s="373"/>
      <c r="I13" s="373">
        <v>38</v>
      </c>
      <c r="J13" s="385">
        <v>242</v>
      </c>
      <c r="K13" s="373"/>
      <c r="L13" s="386"/>
      <c r="M13" s="373"/>
      <c r="N13" s="373">
        <v>13</v>
      </c>
      <c r="O13" s="373"/>
      <c r="P13" s="377"/>
      <c r="R13" s="373"/>
      <c r="S13" s="373">
        <v>38</v>
      </c>
    </row>
    <row r="14" spans="1:19" s="358" customFormat="1" ht="19.5" customHeight="1">
      <c r="A14" s="371" t="s">
        <v>722</v>
      </c>
      <c r="B14" s="370">
        <f t="shared" si="0"/>
        <v>1368371.75</v>
      </c>
      <c r="C14" s="370">
        <f aca="true" t="shared" si="4" ref="C14:P14">SUM(C15:C55)</f>
        <v>190952.7763</v>
      </c>
      <c r="D14" s="370">
        <f t="shared" si="3"/>
        <v>1177418.9737</v>
      </c>
      <c r="E14" s="370">
        <f t="shared" si="4"/>
        <v>267266.4466</v>
      </c>
      <c r="F14" s="370">
        <f t="shared" si="4"/>
        <v>119835.368</v>
      </c>
      <c r="G14" s="370">
        <f t="shared" si="4"/>
        <v>223459.17846</v>
      </c>
      <c r="H14" s="370">
        <f t="shared" si="4"/>
        <v>168163.51</v>
      </c>
      <c r="I14" s="370">
        <f t="shared" si="4"/>
        <v>170121</v>
      </c>
      <c r="J14" s="370">
        <f t="shared" si="4"/>
        <v>85959.53464</v>
      </c>
      <c r="K14" s="370">
        <f t="shared" si="4"/>
        <v>38839.156</v>
      </c>
      <c r="L14" s="370">
        <f t="shared" si="4"/>
        <v>36722.222</v>
      </c>
      <c r="M14" s="370">
        <f t="shared" si="4"/>
        <v>37333.146</v>
      </c>
      <c r="N14" s="370">
        <f t="shared" si="4"/>
        <v>16567.506</v>
      </c>
      <c r="O14" s="370">
        <f t="shared" si="4"/>
        <v>5072.36</v>
      </c>
      <c r="P14" s="370">
        <f t="shared" si="4"/>
        <v>8079.546</v>
      </c>
      <c r="R14" s="370">
        <f>SUM(R15:R55)</f>
        <v>162365.28</v>
      </c>
      <c r="S14" s="370">
        <f>SUM(S15:S55)</f>
        <v>170121</v>
      </c>
    </row>
    <row r="15" spans="1:19" s="358" customFormat="1" ht="19.5" customHeight="1">
      <c r="A15" s="311" t="s">
        <v>723</v>
      </c>
      <c r="B15" s="370">
        <f t="shared" si="0"/>
        <v>2858</v>
      </c>
      <c r="C15" s="370"/>
      <c r="D15" s="370">
        <f t="shared" si="3"/>
        <v>2858</v>
      </c>
      <c r="E15" s="372"/>
      <c r="F15" s="372"/>
      <c r="G15" s="372"/>
      <c r="H15" s="370">
        <v>2858</v>
      </c>
      <c r="I15" s="370"/>
      <c r="J15" s="370"/>
      <c r="K15" s="370"/>
      <c r="L15" s="370"/>
      <c r="M15" s="370"/>
      <c r="N15" s="370"/>
      <c r="O15" s="370"/>
      <c r="P15" s="370"/>
      <c r="R15" s="370">
        <v>2858</v>
      </c>
      <c r="S15" s="370"/>
    </row>
    <row r="16" spans="1:19" s="358" customFormat="1" ht="19.5" customHeight="1">
      <c r="A16" s="374" t="s">
        <v>724</v>
      </c>
      <c r="B16" s="370">
        <f t="shared" si="0"/>
        <v>516375</v>
      </c>
      <c r="C16" s="370">
        <v>45721</v>
      </c>
      <c r="D16" s="370">
        <f t="shared" si="3"/>
        <v>470654</v>
      </c>
      <c r="E16" s="372">
        <v>121656</v>
      </c>
      <c r="F16" s="372">
        <v>43930</v>
      </c>
      <c r="G16" s="372">
        <v>97843</v>
      </c>
      <c r="H16" s="370">
        <v>63009</v>
      </c>
      <c r="I16" s="370">
        <v>45379</v>
      </c>
      <c r="J16" s="370">
        <v>33893</v>
      </c>
      <c r="K16" s="370">
        <v>19773</v>
      </c>
      <c r="L16" s="370">
        <v>18755</v>
      </c>
      <c r="M16" s="370">
        <v>15842</v>
      </c>
      <c r="N16" s="370">
        <v>9386</v>
      </c>
      <c r="O16" s="370">
        <v>479</v>
      </c>
      <c r="P16" s="387">
        <v>709</v>
      </c>
      <c r="R16" s="370">
        <v>63008.77</v>
      </c>
      <c r="S16" s="370">
        <v>45379</v>
      </c>
    </row>
    <row r="17" spans="1:19" s="358" customFormat="1" ht="19.5" customHeight="1">
      <c r="A17" s="375" t="s">
        <v>725</v>
      </c>
      <c r="B17" s="370">
        <f t="shared" si="0"/>
        <v>0</v>
      </c>
      <c r="C17" s="370"/>
      <c r="D17" s="370">
        <f t="shared" si="3"/>
        <v>0</v>
      </c>
      <c r="E17" s="372"/>
      <c r="F17" s="372"/>
      <c r="G17" s="372"/>
      <c r="H17" s="370"/>
      <c r="I17" s="370"/>
      <c r="J17" s="370"/>
      <c r="K17" s="370"/>
      <c r="L17" s="370"/>
      <c r="M17" s="370"/>
      <c r="N17" s="370"/>
      <c r="O17" s="370"/>
      <c r="P17" s="370"/>
      <c r="R17" s="370"/>
      <c r="S17" s="370"/>
    </row>
    <row r="18" spans="1:19" s="358" customFormat="1" ht="19.5" customHeight="1">
      <c r="A18" s="375" t="s">
        <v>726</v>
      </c>
      <c r="B18" s="370">
        <f t="shared" si="0"/>
        <v>40638</v>
      </c>
      <c r="C18" s="370">
        <v>26313.9</v>
      </c>
      <c r="D18" s="370">
        <f t="shared" si="3"/>
        <v>14324.1</v>
      </c>
      <c r="E18" s="372">
        <v>2312.58</v>
      </c>
      <c r="F18" s="372">
        <v>2080.32</v>
      </c>
      <c r="G18" s="372">
        <v>2462.96</v>
      </c>
      <c r="H18" s="370">
        <v>89</v>
      </c>
      <c r="I18" s="370">
        <v>2756</v>
      </c>
      <c r="J18" s="370">
        <v>1643.32</v>
      </c>
      <c r="K18" s="370">
        <v>1409.18</v>
      </c>
      <c r="L18" s="370">
        <v>1132.86</v>
      </c>
      <c r="M18" s="370">
        <v>245.89</v>
      </c>
      <c r="N18" s="370">
        <v>191.99</v>
      </c>
      <c r="O18" s="370">
        <v>0</v>
      </c>
      <c r="P18" s="370">
        <v>0</v>
      </c>
      <c r="R18" s="370">
        <v>89</v>
      </c>
      <c r="S18" s="370">
        <v>2756</v>
      </c>
    </row>
    <row r="19" spans="1:19" s="358" customFormat="1" ht="19.5" customHeight="1">
      <c r="A19" s="375" t="s">
        <v>727</v>
      </c>
      <c r="B19" s="370">
        <f t="shared" si="0"/>
        <v>6100</v>
      </c>
      <c r="C19" s="370">
        <v>0</v>
      </c>
      <c r="D19" s="370">
        <f t="shared" si="3"/>
        <v>6100</v>
      </c>
      <c r="E19" s="372">
        <v>0</v>
      </c>
      <c r="F19" s="372">
        <v>3900</v>
      </c>
      <c r="G19" s="372">
        <v>0</v>
      </c>
      <c r="H19" s="370"/>
      <c r="I19" s="370"/>
      <c r="J19" s="370">
        <v>2200</v>
      </c>
      <c r="K19" s="370">
        <v>0</v>
      </c>
      <c r="L19" s="370">
        <v>0</v>
      </c>
      <c r="M19" s="370">
        <v>0</v>
      </c>
      <c r="N19" s="370">
        <v>0</v>
      </c>
      <c r="O19" s="370">
        <v>0</v>
      </c>
      <c r="P19" s="370">
        <v>0</v>
      </c>
      <c r="R19" s="370"/>
      <c r="S19" s="370"/>
    </row>
    <row r="20" spans="1:19" s="358" customFormat="1" ht="19.5" customHeight="1">
      <c r="A20" s="375" t="s">
        <v>728</v>
      </c>
      <c r="B20" s="370">
        <f t="shared" si="0"/>
        <v>0</v>
      </c>
      <c r="C20" s="370"/>
      <c r="D20" s="370">
        <f t="shared" si="3"/>
        <v>0</v>
      </c>
      <c r="E20" s="372"/>
      <c r="F20" s="372"/>
      <c r="G20" s="372"/>
      <c r="H20" s="370"/>
      <c r="I20" s="370"/>
      <c r="J20" s="370"/>
      <c r="K20" s="370"/>
      <c r="L20" s="370"/>
      <c r="M20" s="370"/>
      <c r="N20" s="370"/>
      <c r="O20" s="370"/>
      <c r="P20" s="370"/>
      <c r="R20" s="370"/>
      <c r="S20" s="370"/>
    </row>
    <row r="21" spans="1:19" s="358" customFormat="1" ht="19.5" customHeight="1">
      <c r="A21" s="375" t="s">
        <v>729</v>
      </c>
      <c r="B21" s="370">
        <f t="shared" si="0"/>
        <v>385</v>
      </c>
      <c r="C21" s="370"/>
      <c r="D21" s="370">
        <f t="shared" si="3"/>
        <v>385</v>
      </c>
      <c r="E21" s="372"/>
      <c r="F21" s="372"/>
      <c r="G21" s="372"/>
      <c r="H21" s="370">
        <v>203</v>
      </c>
      <c r="I21" s="370">
        <v>182</v>
      </c>
      <c r="J21" s="370"/>
      <c r="K21" s="370"/>
      <c r="L21" s="370"/>
      <c r="M21" s="370"/>
      <c r="N21" s="370"/>
      <c r="O21" s="370"/>
      <c r="P21" s="370"/>
      <c r="R21" s="370">
        <v>203</v>
      </c>
      <c r="S21" s="370">
        <v>182</v>
      </c>
    </row>
    <row r="22" spans="1:19" s="358" customFormat="1" ht="19.5" customHeight="1">
      <c r="A22" s="375" t="s">
        <v>730</v>
      </c>
      <c r="B22" s="370">
        <f t="shared" si="0"/>
        <v>0</v>
      </c>
      <c r="C22" s="370"/>
      <c r="D22" s="370">
        <f t="shared" si="3"/>
        <v>0</v>
      </c>
      <c r="E22" s="372"/>
      <c r="F22" s="372"/>
      <c r="G22" s="372"/>
      <c r="H22" s="370"/>
      <c r="I22" s="370"/>
      <c r="J22" s="370"/>
      <c r="K22" s="370"/>
      <c r="L22" s="370"/>
      <c r="M22" s="370"/>
      <c r="N22" s="370"/>
      <c r="O22" s="370"/>
      <c r="P22" s="370"/>
      <c r="R22" s="370"/>
      <c r="S22" s="370"/>
    </row>
    <row r="23" spans="1:19" s="358" customFormat="1" ht="19.5" customHeight="1">
      <c r="A23" s="375" t="s">
        <v>731</v>
      </c>
      <c r="B23" s="370">
        <f t="shared" si="0"/>
        <v>0</v>
      </c>
      <c r="C23" s="370"/>
      <c r="D23" s="370">
        <f t="shared" si="3"/>
        <v>0</v>
      </c>
      <c r="E23" s="372"/>
      <c r="F23" s="372"/>
      <c r="G23" s="372"/>
      <c r="H23" s="370"/>
      <c r="I23" s="370"/>
      <c r="J23" s="370"/>
      <c r="K23" s="370"/>
      <c r="L23" s="370"/>
      <c r="M23" s="370"/>
      <c r="N23" s="370"/>
      <c r="O23" s="370"/>
      <c r="P23" s="370"/>
      <c r="R23" s="370"/>
      <c r="S23" s="370"/>
    </row>
    <row r="24" spans="1:19" s="358" customFormat="1" ht="19.5" customHeight="1">
      <c r="A24" s="375" t="s">
        <v>732</v>
      </c>
      <c r="B24" s="370">
        <f t="shared" si="0"/>
        <v>12332</v>
      </c>
      <c r="C24" s="370"/>
      <c r="D24" s="370">
        <f t="shared" si="3"/>
        <v>12332</v>
      </c>
      <c r="E24" s="372"/>
      <c r="F24" s="372"/>
      <c r="G24" s="372"/>
      <c r="H24" s="370">
        <v>12332</v>
      </c>
      <c r="I24" s="370"/>
      <c r="J24" s="370"/>
      <c r="K24" s="370"/>
      <c r="L24" s="370"/>
      <c r="M24" s="370"/>
      <c r="N24" s="370"/>
      <c r="O24" s="370"/>
      <c r="P24" s="370"/>
      <c r="R24" s="370">
        <v>12332</v>
      </c>
      <c r="S24" s="370"/>
    </row>
    <row r="25" spans="1:19" s="358" customFormat="1" ht="19.5" customHeight="1">
      <c r="A25" s="374" t="s">
        <v>733</v>
      </c>
      <c r="B25" s="370">
        <f t="shared" si="0"/>
        <v>23527</v>
      </c>
      <c r="C25" s="370"/>
      <c r="D25" s="370">
        <f t="shared" si="3"/>
        <v>23527</v>
      </c>
      <c r="E25" s="372"/>
      <c r="F25" s="372"/>
      <c r="G25" s="372"/>
      <c r="H25" s="370">
        <v>23527</v>
      </c>
      <c r="I25" s="370"/>
      <c r="J25" s="370"/>
      <c r="K25" s="370"/>
      <c r="L25" s="370"/>
      <c r="M25" s="370"/>
      <c r="N25" s="370"/>
      <c r="O25" s="370"/>
      <c r="P25" s="370"/>
      <c r="R25" s="370">
        <v>23527</v>
      </c>
      <c r="S25" s="370"/>
    </row>
    <row r="26" spans="1:19" s="358" customFormat="1" ht="19.5" customHeight="1">
      <c r="A26" s="375" t="s">
        <v>734</v>
      </c>
      <c r="B26" s="370">
        <f t="shared" si="0"/>
        <v>405</v>
      </c>
      <c r="C26" s="370"/>
      <c r="D26" s="370">
        <f t="shared" si="3"/>
        <v>405</v>
      </c>
      <c r="E26" s="372"/>
      <c r="F26" s="372"/>
      <c r="G26" s="372"/>
      <c r="H26" s="370">
        <v>405</v>
      </c>
      <c r="I26" s="370"/>
      <c r="J26" s="370"/>
      <c r="K26" s="370"/>
      <c r="L26" s="370"/>
      <c r="M26" s="370"/>
      <c r="N26" s="370"/>
      <c r="O26" s="370"/>
      <c r="P26" s="370"/>
      <c r="R26" s="370">
        <v>405</v>
      </c>
      <c r="S26" s="370"/>
    </row>
    <row r="27" spans="1:19" s="358" customFormat="1" ht="19.5" customHeight="1">
      <c r="A27" s="375" t="s">
        <v>735</v>
      </c>
      <c r="B27" s="370">
        <f t="shared" si="0"/>
        <v>8896</v>
      </c>
      <c r="C27" s="370">
        <v>0</v>
      </c>
      <c r="D27" s="370">
        <f t="shared" si="3"/>
        <v>8896</v>
      </c>
      <c r="E27" s="372">
        <v>1021</v>
      </c>
      <c r="F27" s="372">
        <v>1053</v>
      </c>
      <c r="G27" s="372">
        <v>3064</v>
      </c>
      <c r="H27" s="370">
        <v>1899</v>
      </c>
      <c r="I27" s="370">
        <v>1859</v>
      </c>
      <c r="J27" s="370">
        <v>0</v>
      </c>
      <c r="K27" s="370">
        <v>0</v>
      </c>
      <c r="L27" s="370"/>
      <c r="M27" s="370"/>
      <c r="N27" s="370"/>
      <c r="O27" s="370"/>
      <c r="P27" s="370"/>
      <c r="R27" s="370">
        <v>1899</v>
      </c>
      <c r="S27" s="370">
        <v>1859</v>
      </c>
    </row>
    <row r="28" spans="1:19" s="358" customFormat="1" ht="19.5" customHeight="1">
      <c r="A28" s="375" t="s">
        <v>736</v>
      </c>
      <c r="B28" s="370">
        <f t="shared" si="0"/>
        <v>8280</v>
      </c>
      <c r="C28" s="370">
        <v>0</v>
      </c>
      <c r="D28" s="370">
        <f t="shared" si="3"/>
        <v>8280</v>
      </c>
      <c r="E28" s="372">
        <v>2700</v>
      </c>
      <c r="F28" s="372">
        <v>1350</v>
      </c>
      <c r="G28" s="372">
        <v>2430</v>
      </c>
      <c r="H28" s="370">
        <v>1800</v>
      </c>
      <c r="I28" s="370"/>
      <c r="J28" s="370">
        <v>0</v>
      </c>
      <c r="K28" s="370"/>
      <c r="L28" s="370"/>
      <c r="M28" s="370"/>
      <c r="N28" s="370"/>
      <c r="O28" s="370"/>
      <c r="P28" s="370"/>
      <c r="R28" s="370">
        <v>1800</v>
      </c>
      <c r="S28" s="370"/>
    </row>
    <row r="29" spans="1:19" s="358" customFormat="1" ht="19.5" customHeight="1">
      <c r="A29" s="375" t="s">
        <v>737</v>
      </c>
      <c r="B29" s="370">
        <f t="shared" si="0"/>
        <v>86897.7</v>
      </c>
      <c r="C29" s="370">
        <v>15064</v>
      </c>
      <c r="D29" s="370">
        <f t="shared" si="3"/>
        <v>71833.7</v>
      </c>
      <c r="E29" s="372">
        <v>12226</v>
      </c>
      <c r="F29" s="372">
        <v>8574</v>
      </c>
      <c r="G29" s="372">
        <v>11819</v>
      </c>
      <c r="H29" s="370">
        <v>10453.7</v>
      </c>
      <c r="I29" s="370">
        <v>11930</v>
      </c>
      <c r="J29" s="370">
        <v>7104</v>
      </c>
      <c r="K29" s="370">
        <v>3159</v>
      </c>
      <c r="L29" s="370">
        <v>2602</v>
      </c>
      <c r="M29" s="370">
        <v>3075</v>
      </c>
      <c r="N29" s="370">
        <v>847</v>
      </c>
      <c r="O29" s="370">
        <v>31</v>
      </c>
      <c r="P29" s="370">
        <v>13</v>
      </c>
      <c r="R29" s="370">
        <v>10453.7</v>
      </c>
      <c r="S29" s="370">
        <v>11930</v>
      </c>
    </row>
    <row r="30" spans="1:19" s="358" customFormat="1" ht="19.5" customHeight="1">
      <c r="A30" s="375" t="s">
        <v>738</v>
      </c>
      <c r="B30" s="370">
        <f t="shared" si="0"/>
        <v>1510</v>
      </c>
      <c r="C30" s="370">
        <v>0</v>
      </c>
      <c r="D30" s="370">
        <f t="shared" si="3"/>
        <v>1510</v>
      </c>
      <c r="E30" s="372">
        <v>1510</v>
      </c>
      <c r="F30" s="372">
        <v>0</v>
      </c>
      <c r="G30" s="372">
        <v>0</v>
      </c>
      <c r="H30" s="370"/>
      <c r="I30" s="370"/>
      <c r="J30" s="370">
        <v>0</v>
      </c>
      <c r="K30" s="370">
        <v>0</v>
      </c>
      <c r="L30" s="370">
        <v>0</v>
      </c>
      <c r="M30" s="370">
        <v>0</v>
      </c>
      <c r="N30" s="370">
        <v>0</v>
      </c>
      <c r="O30" s="370">
        <v>0</v>
      </c>
      <c r="P30" s="370">
        <v>0</v>
      </c>
      <c r="R30" s="370"/>
      <c r="S30" s="370"/>
    </row>
    <row r="31" spans="1:19" s="358" customFormat="1" ht="19.5" customHeight="1">
      <c r="A31" s="375" t="s">
        <v>739</v>
      </c>
      <c r="B31" s="370">
        <f t="shared" si="0"/>
        <v>380</v>
      </c>
      <c r="C31" s="370">
        <v>0</v>
      </c>
      <c r="D31" s="370">
        <f t="shared" si="3"/>
        <v>380</v>
      </c>
      <c r="E31" s="372">
        <v>0</v>
      </c>
      <c r="F31" s="372">
        <v>0</v>
      </c>
      <c r="G31" s="372">
        <v>200</v>
      </c>
      <c r="H31" s="370">
        <v>180</v>
      </c>
      <c r="I31" s="370"/>
      <c r="J31" s="370">
        <v>0</v>
      </c>
      <c r="K31" s="370">
        <v>0</v>
      </c>
      <c r="L31" s="370">
        <v>0</v>
      </c>
      <c r="M31" s="370">
        <v>0</v>
      </c>
      <c r="N31" s="370"/>
      <c r="O31" s="370"/>
      <c r="P31" s="370"/>
      <c r="R31" s="370">
        <v>180</v>
      </c>
      <c r="S31" s="370"/>
    </row>
    <row r="32" spans="1:19" s="358" customFormat="1" ht="19.5" customHeight="1">
      <c r="A32" s="375" t="s">
        <v>740</v>
      </c>
      <c r="B32" s="370">
        <f t="shared" si="0"/>
        <v>0</v>
      </c>
      <c r="C32" s="370"/>
      <c r="D32" s="370">
        <f t="shared" si="3"/>
        <v>0</v>
      </c>
      <c r="E32" s="372"/>
      <c r="F32" s="372"/>
      <c r="G32" s="372"/>
      <c r="H32" s="370"/>
      <c r="I32" s="370"/>
      <c r="J32" s="370"/>
      <c r="K32" s="370"/>
      <c r="L32" s="370"/>
      <c r="M32" s="370"/>
      <c r="N32" s="370"/>
      <c r="O32" s="370"/>
      <c r="P32" s="370"/>
      <c r="R32" s="370"/>
      <c r="S32" s="370"/>
    </row>
    <row r="33" spans="1:19" s="358" customFormat="1" ht="19.5" customHeight="1">
      <c r="A33" s="375" t="s">
        <v>741</v>
      </c>
      <c r="B33" s="370">
        <f t="shared" si="0"/>
        <v>19053</v>
      </c>
      <c r="C33" s="370">
        <v>0</v>
      </c>
      <c r="D33" s="370">
        <f t="shared" si="3"/>
        <v>19053</v>
      </c>
      <c r="E33" s="372">
        <v>10895</v>
      </c>
      <c r="F33" s="372">
        <v>513</v>
      </c>
      <c r="G33" s="372">
        <v>5441</v>
      </c>
      <c r="H33" s="370">
        <v>528</v>
      </c>
      <c r="I33" s="370">
        <v>660</v>
      </c>
      <c r="J33" s="370">
        <v>486</v>
      </c>
      <c r="K33" s="370">
        <v>0</v>
      </c>
      <c r="L33" s="370">
        <v>0</v>
      </c>
      <c r="M33" s="370">
        <v>0</v>
      </c>
      <c r="N33" s="370">
        <v>530</v>
      </c>
      <c r="O33" s="370">
        <v>0</v>
      </c>
      <c r="P33" s="370">
        <v>0</v>
      </c>
      <c r="R33" s="370">
        <v>528</v>
      </c>
      <c r="S33" s="370">
        <v>660</v>
      </c>
    </row>
    <row r="34" spans="1:19" s="358" customFormat="1" ht="19.5" customHeight="1">
      <c r="A34" s="376" t="s">
        <v>742</v>
      </c>
      <c r="B34" s="370">
        <f t="shared" si="0"/>
        <v>0</v>
      </c>
      <c r="C34" s="370"/>
      <c r="D34" s="370">
        <f t="shared" si="3"/>
        <v>0</v>
      </c>
      <c r="E34" s="372"/>
      <c r="F34" s="372"/>
      <c r="G34" s="372"/>
      <c r="H34" s="370"/>
      <c r="I34" s="370"/>
      <c r="J34" s="370"/>
      <c r="K34" s="370"/>
      <c r="L34" s="370"/>
      <c r="M34" s="370"/>
      <c r="N34" s="370"/>
      <c r="O34" s="370"/>
      <c r="P34" s="370"/>
      <c r="R34" s="370"/>
      <c r="S34" s="370"/>
    </row>
    <row r="35" spans="1:19" ht="19.5" customHeight="1">
      <c r="A35" s="376" t="s">
        <v>743</v>
      </c>
      <c r="B35" s="370">
        <f t="shared" si="0"/>
        <v>0</v>
      </c>
      <c r="C35" s="372"/>
      <c r="D35" s="370">
        <f t="shared" si="3"/>
        <v>0</v>
      </c>
      <c r="E35" s="372"/>
      <c r="F35" s="372"/>
      <c r="G35" s="372"/>
      <c r="H35" s="373"/>
      <c r="I35" s="373"/>
      <c r="J35" s="385"/>
      <c r="K35" s="373"/>
      <c r="L35" s="386"/>
      <c r="M35" s="373"/>
      <c r="N35" s="373"/>
      <c r="O35" s="373"/>
      <c r="P35" s="373"/>
      <c r="R35" s="373"/>
      <c r="S35" s="373"/>
    </row>
    <row r="36" spans="1:19" ht="19.5" customHeight="1">
      <c r="A36" s="376" t="s">
        <v>744</v>
      </c>
      <c r="B36" s="370">
        <f t="shared" si="0"/>
        <v>0</v>
      </c>
      <c r="C36" s="372"/>
      <c r="D36" s="370">
        <f t="shared" si="3"/>
        <v>0</v>
      </c>
      <c r="E36" s="377"/>
      <c r="F36" s="377"/>
      <c r="G36" s="377"/>
      <c r="H36" s="373"/>
      <c r="I36" s="373"/>
      <c r="J36" s="385"/>
      <c r="K36" s="373"/>
      <c r="L36" s="386"/>
      <c r="M36" s="373"/>
      <c r="N36" s="373"/>
      <c r="O36" s="373"/>
      <c r="P36" s="373"/>
      <c r="R36" s="373"/>
      <c r="S36" s="373"/>
    </row>
    <row r="37" spans="1:19" ht="19.5" customHeight="1">
      <c r="A37" s="376" t="s">
        <v>745</v>
      </c>
      <c r="B37" s="370">
        <f t="shared" si="0"/>
        <v>11856.3</v>
      </c>
      <c r="C37" s="372">
        <v>2596</v>
      </c>
      <c r="D37" s="370">
        <f t="shared" si="3"/>
        <v>9260.3</v>
      </c>
      <c r="E37" s="377">
        <v>1581</v>
      </c>
      <c r="F37" s="377">
        <v>1264</v>
      </c>
      <c r="G37" s="377">
        <v>1456</v>
      </c>
      <c r="H37" s="373">
        <v>2099.3</v>
      </c>
      <c r="I37" s="373">
        <v>1597</v>
      </c>
      <c r="J37" s="385">
        <v>780</v>
      </c>
      <c r="K37" s="373">
        <v>62</v>
      </c>
      <c r="L37" s="386">
        <v>66</v>
      </c>
      <c r="M37" s="373">
        <v>70</v>
      </c>
      <c r="N37" s="373">
        <v>285</v>
      </c>
      <c r="O37" s="373">
        <v>0</v>
      </c>
      <c r="P37" s="373"/>
      <c r="R37" s="373">
        <v>2099.3</v>
      </c>
      <c r="S37" s="373">
        <v>1597</v>
      </c>
    </row>
    <row r="38" spans="1:19" s="359" customFormat="1" ht="19.5" customHeight="1">
      <c r="A38" s="378" t="s">
        <v>746</v>
      </c>
      <c r="B38" s="370">
        <f t="shared" si="0"/>
        <v>126812.89</v>
      </c>
      <c r="C38" s="379">
        <v>9119.8383</v>
      </c>
      <c r="D38" s="370">
        <f t="shared" si="3"/>
        <v>117693.0517</v>
      </c>
      <c r="E38" s="380">
        <v>30827.7826</v>
      </c>
      <c r="F38" s="380">
        <v>10732.22</v>
      </c>
      <c r="G38" s="380">
        <v>20498.23246</v>
      </c>
      <c r="H38" s="381">
        <v>12185.19</v>
      </c>
      <c r="I38" s="381">
        <v>24642</v>
      </c>
      <c r="J38" s="383">
        <v>6269.22664</v>
      </c>
      <c r="K38" s="381">
        <v>3131.4</v>
      </c>
      <c r="L38" s="381">
        <v>2697.1</v>
      </c>
      <c r="M38" s="381">
        <v>3038.8</v>
      </c>
      <c r="N38" s="381">
        <v>1396.4</v>
      </c>
      <c r="O38" s="381">
        <v>823.6</v>
      </c>
      <c r="P38" s="381">
        <v>1451.1</v>
      </c>
      <c r="R38" s="381">
        <v>12185.19</v>
      </c>
      <c r="S38" s="381">
        <v>24642</v>
      </c>
    </row>
    <row r="39" spans="1:19" ht="19.5" customHeight="1">
      <c r="A39" s="376" t="s">
        <v>747</v>
      </c>
      <c r="B39" s="370">
        <f t="shared" si="0"/>
        <v>0</v>
      </c>
      <c r="C39" s="372"/>
      <c r="D39" s="370">
        <f t="shared" si="3"/>
        <v>0</v>
      </c>
      <c r="E39" s="377"/>
      <c r="F39" s="377"/>
      <c r="G39" s="377"/>
      <c r="H39" s="373"/>
      <c r="I39" s="373"/>
      <c r="J39" s="385"/>
      <c r="K39" s="373"/>
      <c r="L39" s="386"/>
      <c r="M39" s="373"/>
      <c r="N39" s="373"/>
      <c r="O39" s="373"/>
      <c r="P39" s="373"/>
      <c r="R39" s="373"/>
      <c r="S39" s="373"/>
    </row>
    <row r="40" spans="1:19" ht="19.5" customHeight="1">
      <c r="A40" s="376" t="s">
        <v>748</v>
      </c>
      <c r="B40" s="370">
        <f t="shared" si="0"/>
        <v>3536</v>
      </c>
      <c r="C40" s="372">
        <v>643</v>
      </c>
      <c r="D40" s="370">
        <f t="shared" si="3"/>
        <v>2893</v>
      </c>
      <c r="E40" s="377">
        <v>372</v>
      </c>
      <c r="F40" s="377">
        <v>646</v>
      </c>
      <c r="G40" s="377">
        <v>900</v>
      </c>
      <c r="H40" s="373">
        <v>379</v>
      </c>
      <c r="I40" s="373">
        <v>496</v>
      </c>
      <c r="J40" s="385">
        <v>100</v>
      </c>
      <c r="K40" s="373">
        <v>0</v>
      </c>
      <c r="L40" s="386">
        <v>0</v>
      </c>
      <c r="M40" s="373">
        <v>0</v>
      </c>
      <c r="N40" s="373">
        <v>0</v>
      </c>
      <c r="O40" s="373">
        <v>0</v>
      </c>
      <c r="P40" s="373">
        <v>0</v>
      </c>
      <c r="R40" s="373">
        <v>379</v>
      </c>
      <c r="S40" s="373">
        <v>496</v>
      </c>
    </row>
    <row r="41" spans="1:19" ht="19.5" customHeight="1">
      <c r="A41" s="376" t="s">
        <v>749</v>
      </c>
      <c r="B41" s="370">
        <f t="shared" si="0"/>
        <v>175312.66</v>
      </c>
      <c r="C41" s="372">
        <v>13143.638</v>
      </c>
      <c r="D41" s="370">
        <f t="shared" si="3"/>
        <v>162169.022</v>
      </c>
      <c r="E41" s="380">
        <v>29753.544</v>
      </c>
      <c r="F41" s="380">
        <v>16163.828</v>
      </c>
      <c r="G41" s="380">
        <v>33435.476</v>
      </c>
      <c r="H41" s="381">
        <v>9023.56</v>
      </c>
      <c r="I41" s="381">
        <v>39214</v>
      </c>
      <c r="J41" s="383">
        <v>13506.568</v>
      </c>
      <c r="K41" s="381">
        <v>4434.516</v>
      </c>
      <c r="L41" s="381">
        <v>4278.902</v>
      </c>
      <c r="M41" s="381">
        <v>6519.166</v>
      </c>
      <c r="N41" s="381">
        <v>1649.116</v>
      </c>
      <c r="O41" s="381">
        <v>1478.55</v>
      </c>
      <c r="P41" s="373">
        <v>2711.796</v>
      </c>
      <c r="R41" s="381">
        <v>9023.56</v>
      </c>
      <c r="S41" s="381">
        <v>39214</v>
      </c>
    </row>
    <row r="42" spans="1:19" ht="19.5" customHeight="1">
      <c r="A42" s="376" t="s">
        <v>750</v>
      </c>
      <c r="B42" s="370">
        <f t="shared" si="0"/>
        <v>45853.1</v>
      </c>
      <c r="C42" s="372"/>
      <c r="D42" s="370">
        <f t="shared" si="3"/>
        <v>45853.1</v>
      </c>
      <c r="E42" s="380"/>
      <c r="F42" s="380"/>
      <c r="G42" s="380"/>
      <c r="H42" s="381">
        <v>5778.1</v>
      </c>
      <c r="I42" s="381">
        <v>40075</v>
      </c>
      <c r="J42" s="383"/>
      <c r="K42" s="381"/>
      <c r="L42" s="381"/>
      <c r="M42" s="381"/>
      <c r="N42" s="381"/>
      <c r="O42" s="381"/>
      <c r="P42" s="373"/>
      <c r="R42" s="381">
        <v>5778.1</v>
      </c>
      <c r="S42" s="381">
        <v>40075</v>
      </c>
    </row>
    <row r="43" spans="1:19" ht="19.5" customHeight="1">
      <c r="A43" s="376" t="s">
        <v>751</v>
      </c>
      <c r="B43" s="370">
        <f t="shared" si="0"/>
        <v>148840.3</v>
      </c>
      <c r="C43" s="372">
        <v>3797.91</v>
      </c>
      <c r="D43" s="370">
        <f t="shared" si="3"/>
        <v>145042.39</v>
      </c>
      <c r="E43" s="380">
        <v>43252.24</v>
      </c>
      <c r="F43" s="380">
        <v>23350.98</v>
      </c>
      <c r="G43" s="380">
        <v>35819.94</v>
      </c>
      <c r="H43" s="381">
        <v>0</v>
      </c>
      <c r="I43" s="381">
        <v>0</v>
      </c>
      <c r="J43" s="383">
        <v>13459.29</v>
      </c>
      <c r="K43" s="381">
        <v>6631.61</v>
      </c>
      <c r="L43" s="381">
        <v>6909.2</v>
      </c>
      <c r="M43" s="381">
        <v>8216.77</v>
      </c>
      <c r="N43" s="381">
        <v>2117.5</v>
      </c>
      <c r="O43" s="381">
        <v>2130.21</v>
      </c>
      <c r="P43" s="373">
        <v>3154.65</v>
      </c>
      <c r="R43" s="381">
        <v>0</v>
      </c>
      <c r="S43" s="381">
        <v>0</v>
      </c>
    </row>
    <row r="44" spans="1:19" ht="19.5" customHeight="1">
      <c r="A44" s="376" t="s">
        <v>752</v>
      </c>
      <c r="B44" s="370">
        <f t="shared" si="0"/>
        <v>6852.99</v>
      </c>
      <c r="C44" s="372">
        <v>4701</v>
      </c>
      <c r="D44" s="370">
        <f t="shared" si="3"/>
        <v>2151.99</v>
      </c>
      <c r="E44" s="377">
        <v>979.83</v>
      </c>
      <c r="F44" s="377">
        <v>133.79</v>
      </c>
      <c r="G44" s="377">
        <v>441</v>
      </c>
      <c r="H44" s="373">
        <v>156</v>
      </c>
      <c r="I44" s="373">
        <v>86</v>
      </c>
      <c r="J44" s="385">
        <v>299.33</v>
      </c>
      <c r="K44" s="373">
        <v>20</v>
      </c>
      <c r="L44" s="386">
        <v>12.04</v>
      </c>
      <c r="M44" s="373">
        <v>0</v>
      </c>
      <c r="N44" s="373">
        <v>24</v>
      </c>
      <c r="O44" s="373">
        <v>0</v>
      </c>
      <c r="P44" s="373">
        <v>0</v>
      </c>
      <c r="R44" s="373">
        <v>156</v>
      </c>
      <c r="S44" s="373">
        <v>86</v>
      </c>
    </row>
    <row r="45" spans="1:19" ht="19.5" customHeight="1">
      <c r="A45" s="376" t="s">
        <v>753</v>
      </c>
      <c r="B45" s="370">
        <f t="shared" si="0"/>
        <v>0</v>
      </c>
      <c r="C45" s="372"/>
      <c r="D45" s="370">
        <f t="shared" si="3"/>
        <v>0</v>
      </c>
      <c r="E45" s="377"/>
      <c r="F45" s="377"/>
      <c r="G45" s="377"/>
      <c r="H45" s="373"/>
      <c r="I45" s="373"/>
      <c r="J45" s="373"/>
      <c r="K45" s="373"/>
      <c r="L45" s="386"/>
      <c r="M45" s="373"/>
      <c r="N45" s="373"/>
      <c r="O45" s="373"/>
      <c r="P45" s="373"/>
      <c r="R45" s="373"/>
      <c r="S45" s="373"/>
    </row>
    <row r="46" spans="1:19" ht="19.5" customHeight="1">
      <c r="A46" s="376" t="s">
        <v>754</v>
      </c>
      <c r="B46" s="370">
        <f t="shared" si="0"/>
        <v>32330.15</v>
      </c>
      <c r="C46" s="372">
        <v>515</v>
      </c>
      <c r="D46" s="370">
        <f t="shared" si="3"/>
        <v>31815.15</v>
      </c>
      <c r="E46" s="377">
        <v>5544.02</v>
      </c>
      <c r="F46" s="377">
        <v>5697.33</v>
      </c>
      <c r="G46" s="377">
        <v>6713.06</v>
      </c>
      <c r="H46" s="373">
        <v>5798</v>
      </c>
      <c r="I46" s="373">
        <v>1245</v>
      </c>
      <c r="J46" s="373">
        <v>5971.45</v>
      </c>
      <c r="K46" s="373">
        <v>141</v>
      </c>
      <c r="L46" s="386">
        <v>189.69</v>
      </c>
      <c r="M46" s="373">
        <v>246.6</v>
      </c>
      <c r="N46" s="373">
        <v>99</v>
      </c>
      <c r="O46" s="373">
        <v>130</v>
      </c>
      <c r="P46" s="373">
        <v>40</v>
      </c>
      <c r="R46" s="373">
        <v>0</v>
      </c>
      <c r="S46" s="373">
        <v>1245</v>
      </c>
    </row>
    <row r="47" spans="1:19" ht="19.5" customHeight="1">
      <c r="A47" s="376" t="s">
        <v>755</v>
      </c>
      <c r="B47" s="370">
        <f t="shared" si="0"/>
        <v>10438.06</v>
      </c>
      <c r="C47" s="372">
        <v>9706.49</v>
      </c>
      <c r="D47" s="370">
        <f t="shared" si="3"/>
        <v>731.57</v>
      </c>
      <c r="E47" s="377">
        <v>182.45</v>
      </c>
      <c r="F47" s="377">
        <v>120.9</v>
      </c>
      <c r="G47" s="377">
        <v>105.51</v>
      </c>
      <c r="H47" s="373">
        <v>8.06</v>
      </c>
      <c r="I47" s="373"/>
      <c r="J47" s="385">
        <v>65.35</v>
      </c>
      <c r="K47" s="373">
        <v>77.45</v>
      </c>
      <c r="L47" s="386">
        <v>79.43</v>
      </c>
      <c r="M47" s="373">
        <v>78.92</v>
      </c>
      <c r="N47" s="373">
        <v>13.5</v>
      </c>
      <c r="O47" s="373">
        <v>0</v>
      </c>
      <c r="P47" s="373">
        <v>0</v>
      </c>
      <c r="R47" s="373">
        <v>8.06</v>
      </c>
      <c r="S47" s="373"/>
    </row>
    <row r="48" spans="1:19" ht="19.5" customHeight="1">
      <c r="A48" s="376" t="s">
        <v>756</v>
      </c>
      <c r="B48" s="370">
        <f t="shared" si="0"/>
        <v>0</v>
      </c>
      <c r="C48" s="372"/>
      <c r="D48" s="370">
        <f t="shared" si="3"/>
        <v>0</v>
      </c>
      <c r="E48" s="377"/>
      <c r="F48" s="377"/>
      <c r="G48" s="377"/>
      <c r="H48" s="373"/>
      <c r="I48" s="373"/>
      <c r="J48" s="385"/>
      <c r="K48" s="373"/>
      <c r="L48" s="386"/>
      <c r="M48" s="373"/>
      <c r="N48" s="373"/>
      <c r="O48" s="373"/>
      <c r="P48" s="373"/>
      <c r="R48" s="373"/>
      <c r="S48" s="373"/>
    </row>
    <row r="49" spans="1:19" ht="19.5" customHeight="1">
      <c r="A49" s="376" t="s">
        <v>757</v>
      </c>
      <c r="B49" s="370">
        <f t="shared" si="0"/>
        <v>0</v>
      </c>
      <c r="C49" s="372"/>
      <c r="D49" s="370">
        <f t="shared" si="3"/>
        <v>0</v>
      </c>
      <c r="E49" s="377"/>
      <c r="F49" s="377"/>
      <c r="G49" s="377"/>
      <c r="H49" s="373"/>
      <c r="I49" s="373"/>
      <c r="J49" s="385"/>
      <c r="K49" s="373"/>
      <c r="L49" s="386"/>
      <c r="M49" s="373"/>
      <c r="N49" s="373"/>
      <c r="O49" s="373"/>
      <c r="P49" s="373"/>
      <c r="R49" s="373"/>
      <c r="S49" s="373"/>
    </row>
    <row r="50" spans="1:19" ht="19.5" customHeight="1">
      <c r="A50" s="376" t="s">
        <v>758</v>
      </c>
      <c r="B50" s="370">
        <f t="shared" si="0"/>
        <v>0</v>
      </c>
      <c r="C50" s="372"/>
      <c r="D50" s="370">
        <f t="shared" si="3"/>
        <v>0</v>
      </c>
      <c r="E50" s="377"/>
      <c r="F50" s="377"/>
      <c r="G50" s="377"/>
      <c r="H50" s="373"/>
      <c r="I50" s="373"/>
      <c r="J50" s="385"/>
      <c r="K50" s="373"/>
      <c r="L50" s="386"/>
      <c r="M50" s="373"/>
      <c r="N50" s="373"/>
      <c r="O50" s="373"/>
      <c r="P50" s="373"/>
      <c r="R50" s="373"/>
      <c r="S50" s="373"/>
    </row>
    <row r="51" spans="1:19" ht="18.75" customHeight="1">
      <c r="A51" s="376" t="s">
        <v>759</v>
      </c>
      <c r="B51" s="370">
        <f t="shared" si="0"/>
        <v>0</v>
      </c>
      <c r="C51" s="372"/>
      <c r="D51" s="370">
        <f t="shared" si="3"/>
        <v>0</v>
      </c>
      <c r="E51" s="377"/>
      <c r="F51" s="377"/>
      <c r="G51" s="377"/>
      <c r="H51" s="373"/>
      <c r="I51" s="373"/>
      <c r="J51" s="373"/>
      <c r="K51" s="373"/>
      <c r="L51" s="386"/>
      <c r="M51" s="373"/>
      <c r="N51" s="373"/>
      <c r="O51" s="373"/>
      <c r="P51" s="373"/>
      <c r="R51" s="373"/>
      <c r="S51" s="373"/>
    </row>
    <row r="52" spans="1:19" ht="19.5" customHeight="1">
      <c r="A52" s="376" t="s">
        <v>760</v>
      </c>
      <c r="B52" s="370">
        <f t="shared" si="0"/>
        <v>50801.6</v>
      </c>
      <c r="C52" s="372">
        <v>32198</v>
      </c>
      <c r="D52" s="370">
        <f t="shared" si="3"/>
        <v>18603.6</v>
      </c>
      <c r="E52" s="380">
        <v>2453</v>
      </c>
      <c r="F52" s="377">
        <v>326</v>
      </c>
      <c r="G52" s="377">
        <v>830</v>
      </c>
      <c r="H52" s="373">
        <v>14784.6</v>
      </c>
      <c r="I52" s="373"/>
      <c r="J52" s="373">
        <v>182</v>
      </c>
      <c r="K52" s="373">
        <v>0</v>
      </c>
      <c r="L52" s="386">
        <v>0</v>
      </c>
      <c r="M52" s="373">
        <v>0</v>
      </c>
      <c r="N52" s="373">
        <v>28</v>
      </c>
      <c r="O52" s="373">
        <v>0</v>
      </c>
      <c r="P52" s="373">
        <v>0</v>
      </c>
      <c r="R52" s="373">
        <v>14784.6</v>
      </c>
      <c r="S52" s="373"/>
    </row>
    <row r="53" spans="1:19" ht="19.5" customHeight="1">
      <c r="A53" s="376" t="s">
        <v>761</v>
      </c>
      <c r="B53" s="370">
        <f t="shared" si="0"/>
        <v>0</v>
      </c>
      <c r="C53" s="372"/>
      <c r="D53" s="370">
        <f t="shared" si="3"/>
        <v>0</v>
      </c>
      <c r="E53" s="377"/>
      <c r="F53" s="377"/>
      <c r="G53" s="377"/>
      <c r="H53" s="373"/>
      <c r="I53" s="373"/>
      <c r="J53" s="373"/>
      <c r="K53" s="373"/>
      <c r="L53" s="386"/>
      <c r="M53" s="373"/>
      <c r="N53" s="373"/>
      <c r="O53" s="373"/>
      <c r="P53" s="373"/>
      <c r="R53" s="373"/>
      <c r="S53" s="373"/>
    </row>
    <row r="54" spans="1:19" ht="19.5" customHeight="1">
      <c r="A54" s="376" t="s">
        <v>762</v>
      </c>
      <c r="B54" s="370">
        <f t="shared" si="0"/>
        <v>668</v>
      </c>
      <c r="C54" s="372"/>
      <c r="D54" s="370">
        <f t="shared" si="3"/>
        <v>668</v>
      </c>
      <c r="E54" s="377"/>
      <c r="F54" s="377"/>
      <c r="G54" s="377"/>
      <c r="H54" s="373">
        <v>668</v>
      </c>
      <c r="I54" s="373"/>
      <c r="J54" s="373"/>
      <c r="K54" s="373"/>
      <c r="L54" s="386"/>
      <c r="M54" s="373"/>
      <c r="N54" s="373"/>
      <c r="O54" s="373"/>
      <c r="P54" s="373"/>
      <c r="R54" s="373">
        <v>668</v>
      </c>
      <c r="S54" s="373"/>
    </row>
    <row r="55" spans="1:19" ht="19.5" customHeight="1">
      <c r="A55" s="375" t="s">
        <v>763</v>
      </c>
      <c r="B55" s="370">
        <f t="shared" si="0"/>
        <v>27433</v>
      </c>
      <c r="C55" s="372">
        <v>27433</v>
      </c>
      <c r="D55" s="370">
        <f t="shared" si="3"/>
        <v>0</v>
      </c>
      <c r="E55" s="377"/>
      <c r="F55" s="377"/>
      <c r="G55" s="377"/>
      <c r="H55" s="373"/>
      <c r="I55" s="373"/>
      <c r="J55" s="373"/>
      <c r="K55" s="373"/>
      <c r="L55" s="386"/>
      <c r="M55" s="373"/>
      <c r="N55" s="373"/>
      <c r="O55" s="373"/>
      <c r="P55" s="373"/>
      <c r="R55" s="373"/>
      <c r="S55" s="373"/>
    </row>
    <row r="56" spans="1:19" s="358" customFormat="1" ht="19.5" customHeight="1">
      <c r="A56" s="382" t="s">
        <v>764</v>
      </c>
      <c r="B56" s="370">
        <f t="shared" si="0"/>
        <v>56017.84</v>
      </c>
      <c r="C56" s="370">
        <f aca="true" t="shared" si="5" ref="C56:P56">SUM(C57:C77)</f>
        <v>11280.93</v>
      </c>
      <c r="D56" s="370">
        <f t="shared" si="5"/>
        <v>44736.91</v>
      </c>
      <c r="E56" s="370">
        <f t="shared" si="5"/>
        <v>3204.45</v>
      </c>
      <c r="F56" s="370">
        <f t="shared" si="5"/>
        <v>2394.96</v>
      </c>
      <c r="G56" s="370">
        <f t="shared" si="5"/>
        <v>3861.4</v>
      </c>
      <c r="H56" s="370">
        <f t="shared" si="5"/>
        <v>28185.84</v>
      </c>
      <c r="I56" s="370">
        <f t="shared" si="5"/>
        <v>3639</v>
      </c>
      <c r="J56" s="370">
        <f t="shared" si="5"/>
        <v>1629.01</v>
      </c>
      <c r="K56" s="370">
        <f t="shared" si="5"/>
        <v>97.06</v>
      </c>
      <c r="L56" s="370">
        <f t="shared" si="5"/>
        <v>70.26</v>
      </c>
      <c r="M56" s="370">
        <f t="shared" si="5"/>
        <v>80.28</v>
      </c>
      <c r="N56" s="370">
        <f t="shared" si="5"/>
        <v>1568.8</v>
      </c>
      <c r="O56" s="370">
        <f t="shared" si="5"/>
        <v>2.84</v>
      </c>
      <c r="P56" s="370">
        <f t="shared" si="5"/>
        <v>3.01</v>
      </c>
      <c r="R56" s="370">
        <f>SUM(R57:R77)</f>
        <v>33983.95</v>
      </c>
      <c r="S56" s="370">
        <f>SUM(S57:S77)</f>
        <v>3639</v>
      </c>
    </row>
    <row r="57" spans="1:19" s="358" customFormat="1" ht="19.5" customHeight="1">
      <c r="A57" s="375" t="s">
        <v>765</v>
      </c>
      <c r="B57" s="370">
        <f t="shared" si="0"/>
        <v>295</v>
      </c>
      <c r="C57" s="370">
        <v>151</v>
      </c>
      <c r="D57" s="370">
        <f aca="true" t="shared" si="6" ref="D57:D77">SUM(E57:P57)</f>
        <v>144</v>
      </c>
      <c r="E57" s="370">
        <v>12</v>
      </c>
      <c r="F57" s="370">
        <v>20</v>
      </c>
      <c r="G57" s="370">
        <v>12</v>
      </c>
      <c r="H57" s="370">
        <v>71</v>
      </c>
      <c r="I57" s="370">
        <v>18</v>
      </c>
      <c r="J57" s="370"/>
      <c r="K57" s="370"/>
      <c r="L57" s="370"/>
      <c r="M57" s="370"/>
      <c r="N57" s="370">
        <v>11</v>
      </c>
      <c r="O57" s="370"/>
      <c r="P57" s="370"/>
      <c r="R57" s="370">
        <v>71</v>
      </c>
      <c r="S57" s="370">
        <v>18</v>
      </c>
    </row>
    <row r="58" spans="1:19" s="359" customFormat="1" ht="21" customHeight="1">
      <c r="A58" s="383" t="s">
        <v>766</v>
      </c>
      <c r="B58" s="370">
        <f t="shared" si="0"/>
        <v>0</v>
      </c>
      <c r="C58" s="383"/>
      <c r="D58" s="370">
        <f t="shared" si="6"/>
        <v>0</v>
      </c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R58" s="380"/>
      <c r="S58" s="380"/>
    </row>
    <row r="59" spans="1:19" s="359" customFormat="1" ht="19.5" customHeight="1">
      <c r="A59" s="383" t="s">
        <v>767</v>
      </c>
      <c r="B59" s="370">
        <f t="shared" si="0"/>
        <v>138.5</v>
      </c>
      <c r="C59" s="383"/>
      <c r="D59" s="370">
        <f t="shared" si="6"/>
        <v>138.5</v>
      </c>
      <c r="E59" s="380"/>
      <c r="F59" s="380"/>
      <c r="G59" s="380"/>
      <c r="H59" s="380">
        <v>138.5</v>
      </c>
      <c r="I59" s="380"/>
      <c r="J59" s="380"/>
      <c r="K59" s="380"/>
      <c r="L59" s="380"/>
      <c r="M59" s="380"/>
      <c r="N59" s="380"/>
      <c r="O59" s="380"/>
      <c r="P59" s="380"/>
      <c r="R59" s="380">
        <v>138.5</v>
      </c>
      <c r="S59" s="380"/>
    </row>
    <row r="60" spans="1:19" s="359" customFormat="1" ht="19.5" customHeight="1">
      <c r="A60" s="383" t="s">
        <v>768</v>
      </c>
      <c r="B60" s="370">
        <f t="shared" si="0"/>
        <v>24</v>
      </c>
      <c r="C60" s="383"/>
      <c r="D60" s="370">
        <f t="shared" si="6"/>
        <v>24</v>
      </c>
      <c r="E60" s="380"/>
      <c r="F60" s="380"/>
      <c r="G60" s="380"/>
      <c r="H60" s="380">
        <v>24</v>
      </c>
      <c r="I60" s="380"/>
      <c r="J60" s="380"/>
      <c r="K60" s="380"/>
      <c r="L60" s="380"/>
      <c r="M60" s="380"/>
      <c r="N60" s="380"/>
      <c r="O60" s="380"/>
      <c r="P60" s="380"/>
      <c r="R60" s="380">
        <v>24</v>
      </c>
      <c r="S60" s="380"/>
    </row>
    <row r="61" spans="1:19" s="359" customFormat="1" ht="19.5" customHeight="1">
      <c r="A61" s="383" t="s">
        <v>769</v>
      </c>
      <c r="B61" s="370">
        <f t="shared" si="0"/>
        <v>16588.18</v>
      </c>
      <c r="C61" s="383">
        <v>10109</v>
      </c>
      <c r="D61" s="370">
        <f t="shared" si="6"/>
        <v>6479.18</v>
      </c>
      <c r="E61" s="380">
        <v>414.1</v>
      </c>
      <c r="F61" s="380">
        <v>333.96</v>
      </c>
      <c r="G61" s="380">
        <v>1032.4</v>
      </c>
      <c r="H61" s="380">
        <v>3596.46</v>
      </c>
      <c r="I61" s="380">
        <v>545</v>
      </c>
      <c r="J61" s="380">
        <v>280.01</v>
      </c>
      <c r="K61" s="380">
        <v>93.06</v>
      </c>
      <c r="L61" s="380">
        <v>70.26</v>
      </c>
      <c r="M61" s="380">
        <v>66.28</v>
      </c>
      <c r="N61" s="380">
        <v>41.8</v>
      </c>
      <c r="O61" s="380">
        <v>2.84</v>
      </c>
      <c r="P61" s="380">
        <v>3.01</v>
      </c>
      <c r="R61" s="380">
        <v>3596.46</v>
      </c>
      <c r="S61" s="380">
        <v>545</v>
      </c>
    </row>
    <row r="62" spans="1:19" s="359" customFormat="1" ht="22.5" customHeight="1">
      <c r="A62" s="383" t="s">
        <v>770</v>
      </c>
      <c r="B62" s="370">
        <f t="shared" si="0"/>
        <v>373</v>
      </c>
      <c r="C62" s="383"/>
      <c r="D62" s="370">
        <f t="shared" si="6"/>
        <v>373</v>
      </c>
      <c r="E62" s="380"/>
      <c r="F62" s="380"/>
      <c r="G62" s="380"/>
      <c r="H62" s="380">
        <v>373</v>
      </c>
      <c r="I62" s="380"/>
      <c r="J62" s="380"/>
      <c r="K62" s="380"/>
      <c r="L62" s="380"/>
      <c r="M62" s="380"/>
      <c r="N62" s="380"/>
      <c r="O62" s="380"/>
      <c r="P62" s="380"/>
      <c r="R62" s="380">
        <v>373</v>
      </c>
      <c r="S62" s="380"/>
    </row>
    <row r="63" spans="1:19" s="359" customFormat="1" ht="22.5" customHeight="1">
      <c r="A63" s="383" t="s">
        <v>771</v>
      </c>
      <c r="B63" s="370">
        <f t="shared" si="0"/>
        <v>1806.75</v>
      </c>
      <c r="C63" s="383">
        <v>53</v>
      </c>
      <c r="D63" s="370">
        <f t="shared" si="6"/>
        <v>1753.75</v>
      </c>
      <c r="E63" s="380">
        <v>136.35</v>
      </c>
      <c r="F63" s="380">
        <v>477</v>
      </c>
      <c r="G63" s="380">
        <v>85</v>
      </c>
      <c r="H63" s="380">
        <v>881.4</v>
      </c>
      <c r="I63" s="380">
        <v>174</v>
      </c>
      <c r="J63" s="380"/>
      <c r="K63" s="380"/>
      <c r="L63" s="380"/>
      <c r="M63" s="380"/>
      <c r="N63" s="380"/>
      <c r="O63" s="380"/>
      <c r="P63" s="380"/>
      <c r="R63" s="380">
        <v>881.4</v>
      </c>
      <c r="S63" s="380">
        <v>174</v>
      </c>
    </row>
    <row r="64" spans="1:19" s="360" customFormat="1" ht="22.5" customHeight="1">
      <c r="A64" s="383" t="s">
        <v>772</v>
      </c>
      <c r="B64" s="370">
        <f t="shared" si="0"/>
        <v>1425.3</v>
      </c>
      <c r="C64" s="383"/>
      <c r="D64" s="370">
        <f t="shared" si="6"/>
        <v>1425.3</v>
      </c>
      <c r="E64" s="384"/>
      <c r="F64" s="384"/>
      <c r="G64" s="384"/>
      <c r="H64" s="384">
        <v>1425.3</v>
      </c>
      <c r="I64" s="384"/>
      <c r="J64" s="384"/>
      <c r="K64" s="384"/>
      <c r="L64" s="384"/>
      <c r="M64" s="384"/>
      <c r="N64" s="384"/>
      <c r="O64" s="384"/>
      <c r="P64" s="384"/>
      <c r="R64" s="384">
        <v>1425.3</v>
      </c>
      <c r="S64" s="384"/>
    </row>
    <row r="65" spans="1:19" s="359" customFormat="1" ht="22.5" customHeight="1">
      <c r="A65" s="383" t="s">
        <v>773</v>
      </c>
      <c r="B65" s="370">
        <f t="shared" si="0"/>
        <v>5512.36</v>
      </c>
      <c r="C65" s="389"/>
      <c r="D65" s="370">
        <f t="shared" si="6"/>
        <v>5512.36</v>
      </c>
      <c r="E65" s="389"/>
      <c r="F65" s="389"/>
      <c r="G65" s="389"/>
      <c r="H65" s="389">
        <v>5512.36</v>
      </c>
      <c r="I65" s="389"/>
      <c r="J65" s="389"/>
      <c r="K65" s="389"/>
      <c r="L65" s="389"/>
      <c r="M65" s="389"/>
      <c r="N65" s="389"/>
      <c r="O65" s="389"/>
      <c r="P65" s="389"/>
      <c r="R65" s="389">
        <v>5512.36</v>
      </c>
      <c r="S65" s="389"/>
    </row>
    <row r="66" spans="1:19" s="360" customFormat="1" ht="22.5" customHeight="1">
      <c r="A66" s="383" t="s">
        <v>774</v>
      </c>
      <c r="B66" s="370">
        <f t="shared" si="0"/>
        <v>1358.8</v>
      </c>
      <c r="C66" s="383">
        <v>576</v>
      </c>
      <c r="D66" s="370">
        <f t="shared" si="6"/>
        <v>782.8</v>
      </c>
      <c r="E66" s="384"/>
      <c r="F66" s="384"/>
      <c r="G66" s="384"/>
      <c r="H66" s="384">
        <v>782.8</v>
      </c>
      <c r="I66" s="384"/>
      <c r="J66" s="384"/>
      <c r="K66" s="384"/>
      <c r="L66" s="384"/>
      <c r="M66" s="384"/>
      <c r="N66" s="384"/>
      <c r="O66" s="384"/>
      <c r="P66" s="384"/>
      <c r="R66" s="384">
        <v>782.8</v>
      </c>
      <c r="S66" s="384"/>
    </row>
    <row r="67" spans="1:19" ht="22.5" customHeight="1">
      <c r="A67" s="375" t="s">
        <v>775</v>
      </c>
      <c r="B67" s="370">
        <f t="shared" si="0"/>
        <v>0</v>
      </c>
      <c r="C67" s="383"/>
      <c r="D67" s="370">
        <f t="shared" si="6"/>
        <v>0</v>
      </c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R67" s="380"/>
      <c r="S67" s="380"/>
    </row>
    <row r="68" spans="1:19" ht="19.5" customHeight="1">
      <c r="A68" s="375" t="s">
        <v>776</v>
      </c>
      <c r="B68" s="370">
        <f t="shared" si="0"/>
        <v>24537</v>
      </c>
      <c r="C68" s="383">
        <v>265</v>
      </c>
      <c r="D68" s="370">
        <f t="shared" si="6"/>
        <v>24272</v>
      </c>
      <c r="E68" s="380">
        <v>2410</v>
      </c>
      <c r="F68" s="380">
        <v>1464</v>
      </c>
      <c r="G68" s="380">
        <v>2582</v>
      </c>
      <c r="H68" s="380">
        <f>-5798+17887</f>
        <v>12089</v>
      </c>
      <c r="I68" s="380">
        <v>2894</v>
      </c>
      <c r="J68" s="380">
        <v>1299</v>
      </c>
      <c r="K68" s="380">
        <v>4</v>
      </c>
      <c r="L68" s="380"/>
      <c r="M68" s="380">
        <v>14</v>
      </c>
      <c r="N68" s="380">
        <v>1516</v>
      </c>
      <c r="O68" s="380"/>
      <c r="P68" s="380"/>
      <c r="R68" s="380">
        <v>17887.11</v>
      </c>
      <c r="S68" s="380">
        <v>2894</v>
      </c>
    </row>
    <row r="69" spans="1:19" ht="19.5" customHeight="1">
      <c r="A69" s="375" t="s">
        <v>777</v>
      </c>
      <c r="B69" s="370">
        <f t="shared" si="0"/>
        <v>2370.19</v>
      </c>
      <c r="C69" s="390"/>
      <c r="D69" s="370">
        <f t="shared" si="6"/>
        <v>2370.19</v>
      </c>
      <c r="E69" s="391">
        <v>82</v>
      </c>
      <c r="F69" s="391"/>
      <c r="G69" s="391"/>
      <c r="H69" s="391">
        <v>2288.19</v>
      </c>
      <c r="I69" s="391"/>
      <c r="J69" s="391"/>
      <c r="K69" s="391"/>
      <c r="L69" s="390"/>
      <c r="M69" s="391"/>
      <c r="N69" s="391"/>
      <c r="O69" s="391"/>
      <c r="P69" s="391"/>
      <c r="R69" s="391">
        <v>2288.19</v>
      </c>
      <c r="S69" s="391"/>
    </row>
    <row r="70" spans="1:19" ht="19.5" customHeight="1">
      <c r="A70" s="375" t="s">
        <v>778</v>
      </c>
      <c r="B70" s="370">
        <f aca="true" t="shared" si="7" ref="B70:B77">C70+D70</f>
        <v>0</v>
      </c>
      <c r="C70" s="390"/>
      <c r="D70" s="370">
        <f t="shared" si="6"/>
        <v>0</v>
      </c>
      <c r="E70" s="391"/>
      <c r="F70" s="391"/>
      <c r="G70" s="391"/>
      <c r="H70" s="391"/>
      <c r="I70" s="391"/>
      <c r="J70" s="391"/>
      <c r="K70" s="391"/>
      <c r="L70" s="390"/>
      <c r="M70" s="391"/>
      <c r="N70" s="391"/>
      <c r="O70" s="391"/>
      <c r="P70" s="391"/>
      <c r="R70" s="391"/>
      <c r="S70" s="391"/>
    </row>
    <row r="71" spans="1:19" ht="19.5" customHeight="1">
      <c r="A71" s="375" t="s">
        <v>779</v>
      </c>
      <c r="B71" s="370">
        <f t="shared" si="7"/>
        <v>845.76</v>
      </c>
      <c r="C71" s="390">
        <v>126.93</v>
      </c>
      <c r="D71" s="370">
        <f t="shared" si="6"/>
        <v>718.83</v>
      </c>
      <c r="E71" s="391"/>
      <c r="F71" s="391"/>
      <c r="G71" s="391"/>
      <c r="H71" s="391">
        <v>710.83</v>
      </c>
      <c r="I71" s="391">
        <v>8</v>
      </c>
      <c r="J71" s="391"/>
      <c r="K71" s="391"/>
      <c r="L71" s="390"/>
      <c r="M71" s="391"/>
      <c r="N71" s="391"/>
      <c r="O71" s="391"/>
      <c r="P71" s="391"/>
      <c r="R71" s="391">
        <v>710.83</v>
      </c>
      <c r="S71" s="391">
        <v>8</v>
      </c>
    </row>
    <row r="72" spans="1:19" ht="19.5" customHeight="1">
      <c r="A72" s="375" t="s">
        <v>780</v>
      </c>
      <c r="B72" s="370">
        <f t="shared" si="7"/>
        <v>0</v>
      </c>
      <c r="C72" s="392"/>
      <c r="D72" s="370">
        <f t="shared" si="6"/>
        <v>0</v>
      </c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R72" s="392"/>
      <c r="S72" s="392"/>
    </row>
    <row r="73" spans="1:19" ht="19.5" customHeight="1">
      <c r="A73" s="375" t="s">
        <v>781</v>
      </c>
      <c r="B73" s="370">
        <f t="shared" si="7"/>
        <v>120</v>
      </c>
      <c r="C73" s="390"/>
      <c r="D73" s="370">
        <f t="shared" si="6"/>
        <v>120</v>
      </c>
      <c r="E73" s="391"/>
      <c r="F73" s="391"/>
      <c r="G73" s="390"/>
      <c r="H73" s="393">
        <v>120</v>
      </c>
      <c r="I73" s="390"/>
      <c r="J73" s="395"/>
      <c r="K73" s="391"/>
      <c r="L73" s="390"/>
      <c r="M73" s="391"/>
      <c r="N73" s="391"/>
      <c r="O73" s="391"/>
      <c r="P73" s="391"/>
      <c r="R73" s="393">
        <v>120</v>
      </c>
      <c r="S73" s="390"/>
    </row>
    <row r="74" spans="1:19" ht="19.5" customHeight="1">
      <c r="A74" s="375" t="s">
        <v>782</v>
      </c>
      <c r="B74" s="370">
        <f t="shared" si="7"/>
        <v>0</v>
      </c>
      <c r="C74" s="390"/>
      <c r="D74" s="370">
        <f t="shared" si="6"/>
        <v>0</v>
      </c>
      <c r="E74" s="391"/>
      <c r="F74" s="391"/>
      <c r="G74" s="390"/>
      <c r="H74" s="393"/>
      <c r="I74" s="390"/>
      <c r="J74" s="395"/>
      <c r="K74" s="391"/>
      <c r="L74" s="391"/>
      <c r="M74" s="391"/>
      <c r="N74" s="391"/>
      <c r="O74" s="391"/>
      <c r="P74" s="391"/>
      <c r="R74" s="393"/>
      <c r="S74" s="390"/>
    </row>
    <row r="75" spans="1:19" ht="21" customHeight="1">
      <c r="A75" s="375" t="s">
        <v>783</v>
      </c>
      <c r="B75" s="370">
        <f t="shared" si="7"/>
        <v>0</v>
      </c>
      <c r="C75" s="390"/>
      <c r="D75" s="370">
        <f t="shared" si="6"/>
        <v>0</v>
      </c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R75" s="391"/>
      <c r="S75" s="391"/>
    </row>
    <row r="76" spans="1:19" ht="21" customHeight="1">
      <c r="A76" s="394" t="s">
        <v>784</v>
      </c>
      <c r="B76" s="370">
        <f t="shared" si="7"/>
        <v>450</v>
      </c>
      <c r="C76" s="390"/>
      <c r="D76" s="370">
        <f t="shared" si="6"/>
        <v>450</v>
      </c>
      <c r="E76" s="391">
        <v>150</v>
      </c>
      <c r="F76" s="391">
        <v>100</v>
      </c>
      <c r="G76" s="391">
        <v>150</v>
      </c>
      <c r="H76" s="391"/>
      <c r="I76" s="392"/>
      <c r="J76" s="391">
        <v>50</v>
      </c>
      <c r="K76" s="391"/>
      <c r="L76" s="391"/>
      <c r="M76" s="391"/>
      <c r="N76" s="391"/>
      <c r="O76" s="391"/>
      <c r="P76" s="391"/>
      <c r="R76" s="391"/>
      <c r="S76" s="392"/>
    </row>
    <row r="77" spans="1:19" ht="21" customHeight="1">
      <c r="A77" s="385" t="s">
        <v>785</v>
      </c>
      <c r="B77" s="370">
        <f t="shared" si="7"/>
        <v>173</v>
      </c>
      <c r="C77" s="392"/>
      <c r="D77" s="370">
        <f t="shared" si="6"/>
        <v>173</v>
      </c>
      <c r="E77" s="392"/>
      <c r="F77" s="392"/>
      <c r="G77" s="392"/>
      <c r="H77" s="392">
        <v>173</v>
      </c>
      <c r="I77" s="392"/>
      <c r="J77" s="392"/>
      <c r="K77" s="392"/>
      <c r="L77" s="392"/>
      <c r="M77" s="392"/>
      <c r="N77" s="392"/>
      <c r="O77" s="392"/>
      <c r="P77" s="392"/>
      <c r="R77" s="392">
        <v>173</v>
      </c>
      <c r="S77" s="392"/>
    </row>
    <row r="78" spans="1:5" ht="19.5" customHeight="1">
      <c r="A78" s="532" t="s">
        <v>786</v>
      </c>
      <c r="B78" s="533"/>
      <c r="C78" s="533"/>
      <c r="D78" s="533"/>
      <c r="E78" s="533"/>
    </row>
    <row r="79" spans="1:5" s="358" customFormat="1" ht="19.5" customHeight="1">
      <c r="A79" s="361"/>
      <c r="B79" s="362"/>
      <c r="C79" s="362"/>
      <c r="D79" s="362"/>
      <c r="E79" s="362"/>
    </row>
    <row r="80" ht="19.5" customHeight="1"/>
    <row r="81" ht="19.5" customHeight="1"/>
    <row r="82" spans="1:5" s="358" customFormat="1" ht="19.5" customHeight="1">
      <c r="A82" s="361"/>
      <c r="B82" s="362"/>
      <c r="C82" s="362"/>
      <c r="D82" s="362"/>
      <c r="E82" s="362"/>
    </row>
    <row r="83" ht="19.5" customHeight="1"/>
    <row r="84" ht="19.5" customHeight="1"/>
    <row r="85" ht="19.5" customHeight="1"/>
    <row r="86" spans="1:5" s="358" customFormat="1" ht="19.5" customHeight="1">
      <c r="A86" s="361"/>
      <c r="B86" s="362"/>
      <c r="C86" s="362"/>
      <c r="D86" s="362"/>
      <c r="E86" s="362"/>
    </row>
    <row r="87" ht="19.5" customHeight="1"/>
    <row r="88" ht="19.5" customHeight="1"/>
    <row r="89" spans="1:5" s="358" customFormat="1" ht="19.5" customHeight="1">
      <c r="A89" s="361"/>
      <c r="B89" s="362"/>
      <c r="C89" s="362"/>
      <c r="D89" s="362"/>
      <c r="E89" s="362"/>
    </row>
  </sheetData>
  <sheetProtection/>
  <protectedRanges>
    <protectedRange sqref="E8:E13" name="区域2_1_3_1"/>
    <protectedRange sqref="G8:G13" name="区域2_20_1"/>
    <protectedRange sqref="G73:G74" name="区域2_2_3_1"/>
    <protectedRange sqref="R35:R55 H35:H55" name="区域2_3_1_1"/>
    <protectedRange sqref="R73:R74 H73:H74" name="区域2_4_1_1"/>
    <protectedRange sqref="I8:I13 S8:S13" name="区域2_5_1_1"/>
    <protectedRange sqref="I43 S43" name="区域2_6_1_1"/>
    <protectedRange sqref="J8:J13" name="区域2_9_1_1"/>
    <protectedRange sqref="J35:J55" name="区域2_8_1_1"/>
    <protectedRange sqref="J73:J74" name="区域2_10_1_1"/>
    <protectedRange sqref="K8:K13" name="区域2_1_1_1_1"/>
    <protectedRange sqref="K35:K55" name="区域2_2_1_1_1"/>
    <protectedRange sqref="L8 L11" name="区域2_11_1_1"/>
    <protectedRange sqref="L9" name="区域1_1_1_1_1"/>
    <protectedRange sqref="L10" name="区域1_2_1_1"/>
    <protectedRange sqref="L12:L13" name="区域1_3_1_1"/>
    <protectedRange sqref="L35:L55" name="区域2_12_1_1"/>
    <protectedRange sqref="L73" name="区域2_13_1_1"/>
    <protectedRange sqref="M8:M13" name="区域2_1_2_1_1"/>
    <protectedRange sqref="M35:M55" name="区域2_14_1_1"/>
    <protectedRange sqref="N8:N13" name="区域2_15_1_1"/>
    <protectedRange sqref="N35:N55" name="区域2_16_1_1"/>
    <protectedRange sqref="O8:O13" name="区域2_17_1_1"/>
    <protectedRange sqref="O35:O55" name="区域2_18_1_1"/>
    <protectedRange sqref="P35:P55" name="区域2_2_2_1_1"/>
    <protectedRange sqref="L69:L71" name="区域2_19_1_1"/>
    <protectedRange sqref="R8:R13 H8:H13" name="区域1_1_2_1"/>
    <protectedRange sqref="I35:I42 I44:I55 S35:S42 S44:S55" name="区域2_3_1_1_1"/>
    <protectedRange sqref="A8:A13" name="区域2_5_1_1_1"/>
    <protectedRange sqref="A35:A54" name="区域2_6_1_1_1"/>
    <protectedRange sqref="A72:A73" name="区域2_7_1_1_1"/>
    <protectedRange sqref="I35:I42 I44:I55 S35:S42 S44:S55" name="区域2_6_1_1_2"/>
    <protectedRange sqref="I73:I74 S73:S74" name="区域2_7_1_1_2"/>
  </protectedRanges>
  <mergeCells count="5">
    <mergeCell ref="A2:P2"/>
    <mergeCell ref="O3:P3"/>
    <mergeCell ref="B4:P4"/>
    <mergeCell ref="A78:E78"/>
    <mergeCell ref="A4:A5"/>
  </mergeCells>
  <printOptions horizontalCentered="1"/>
  <pageMargins left="0.35" right="0.28" top="0.35" bottom="0.24" header="0.31" footer="0.2"/>
  <pageSetup fitToHeight="4" horizontalDpi="600" verticalDpi="600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pane xSplit="4" ySplit="10" topLeftCell="E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2" sqref="E22"/>
    </sheetView>
  </sheetViews>
  <sheetFormatPr defaultColWidth="8.75390625" defaultRowHeight="21.75" customHeight="1"/>
  <cols>
    <col min="1" max="1" width="27.875" style="202" customWidth="1"/>
    <col min="2" max="2" width="14.25390625" style="351" customWidth="1"/>
    <col min="3" max="3" width="13.50390625" style="351" customWidth="1"/>
    <col min="4" max="4" width="17.00390625" style="351" customWidth="1"/>
    <col min="5" max="5" width="15.375" style="202" customWidth="1"/>
    <col min="6" max="32" width="9.00390625" style="202" customWidth="1"/>
    <col min="33" max="33" width="8.75390625" style="202" customWidth="1"/>
    <col min="34" max="16384" width="8.75390625" style="202" customWidth="1"/>
  </cols>
  <sheetData>
    <row r="1" spans="1:5" s="99" customFormat="1" ht="20.25">
      <c r="A1" s="535" t="s">
        <v>787</v>
      </c>
      <c r="B1" s="535"/>
      <c r="C1" s="535"/>
      <c r="D1" s="535"/>
      <c r="E1" s="535"/>
    </row>
    <row r="2" spans="2:5" ht="18" customHeight="1">
      <c r="B2" s="352"/>
      <c r="C2" s="352"/>
      <c r="D2" s="202"/>
      <c r="E2" s="352" t="s">
        <v>1</v>
      </c>
    </row>
    <row r="3" spans="1:5" s="203" customFormat="1" ht="21.75" customHeight="1">
      <c r="A3" s="107" t="s">
        <v>788</v>
      </c>
      <c r="B3" s="108" t="s">
        <v>126</v>
      </c>
      <c r="C3" s="353" t="s">
        <v>789</v>
      </c>
      <c r="D3" s="353" t="s">
        <v>790</v>
      </c>
      <c r="E3" s="353" t="s">
        <v>791</v>
      </c>
    </row>
    <row r="4" spans="1:5" s="350" customFormat="1" ht="19.5" customHeight="1">
      <c r="A4" s="354" t="s">
        <v>792</v>
      </c>
      <c r="B4" s="110">
        <f aca="true" t="shared" si="0" ref="B4:B16">SUM(C4:E4)</f>
        <v>210721</v>
      </c>
      <c r="C4" s="110">
        <v>8487</v>
      </c>
      <c r="D4" s="110">
        <v>190953</v>
      </c>
      <c r="E4" s="110">
        <v>11281</v>
      </c>
    </row>
    <row r="5" spans="1:5" s="204" customFormat="1" ht="19.5" customHeight="1">
      <c r="A5" s="354" t="s">
        <v>793</v>
      </c>
      <c r="B5" s="110">
        <f t="shared" si="0"/>
        <v>274981</v>
      </c>
      <c r="C5" s="355">
        <v>4510</v>
      </c>
      <c r="D5" s="110">
        <v>267266</v>
      </c>
      <c r="E5" s="110">
        <v>3205</v>
      </c>
    </row>
    <row r="6" spans="1:5" s="204" customFormat="1" ht="19.5" customHeight="1">
      <c r="A6" s="354" t="s">
        <v>794</v>
      </c>
      <c r="B6" s="110">
        <f t="shared" si="0"/>
        <v>129634</v>
      </c>
      <c r="C6" s="355">
        <v>7404</v>
      </c>
      <c r="D6" s="110">
        <v>119835</v>
      </c>
      <c r="E6" s="110">
        <v>2395</v>
      </c>
    </row>
    <row r="7" spans="1:5" s="204" customFormat="1" ht="19.5" customHeight="1">
      <c r="A7" s="354" t="s">
        <v>795</v>
      </c>
      <c r="B7" s="110">
        <f t="shared" si="0"/>
        <v>233230</v>
      </c>
      <c r="C7" s="355">
        <v>5910</v>
      </c>
      <c r="D7" s="110">
        <v>223459</v>
      </c>
      <c r="E7" s="110">
        <v>3861</v>
      </c>
    </row>
    <row r="8" spans="1:5" s="204" customFormat="1" ht="19.5" customHeight="1">
      <c r="A8" s="354" t="s">
        <v>796</v>
      </c>
      <c r="B8" s="110">
        <f t="shared" si="0"/>
        <v>205412</v>
      </c>
      <c r="C8" s="355">
        <v>9062</v>
      </c>
      <c r="D8" s="110">
        <v>168164</v>
      </c>
      <c r="E8" s="110">
        <v>28186</v>
      </c>
    </row>
    <row r="9" spans="1:5" s="204" customFormat="1" ht="19.5" customHeight="1">
      <c r="A9" s="354" t="s">
        <v>797</v>
      </c>
      <c r="B9" s="110">
        <f t="shared" si="0"/>
        <v>198923</v>
      </c>
      <c r="C9" s="355">
        <v>25163</v>
      </c>
      <c r="D9" s="110">
        <v>170121</v>
      </c>
      <c r="E9" s="110">
        <v>3639</v>
      </c>
    </row>
    <row r="10" spans="1:5" s="204" customFormat="1" ht="19.5" customHeight="1">
      <c r="A10" s="354" t="s">
        <v>798</v>
      </c>
      <c r="B10" s="110">
        <f t="shared" si="0"/>
        <v>91440</v>
      </c>
      <c r="C10" s="355">
        <v>3851</v>
      </c>
      <c r="D10" s="110">
        <v>85960</v>
      </c>
      <c r="E10" s="110">
        <v>1629</v>
      </c>
    </row>
    <row r="11" spans="1:5" s="204" customFormat="1" ht="19.5" customHeight="1">
      <c r="A11" s="354" t="s">
        <v>799</v>
      </c>
      <c r="B11" s="110">
        <f t="shared" si="0"/>
        <v>45028</v>
      </c>
      <c r="C11" s="355">
        <v>6092</v>
      </c>
      <c r="D11" s="110">
        <v>38839</v>
      </c>
      <c r="E11" s="110">
        <v>97</v>
      </c>
    </row>
    <row r="12" spans="1:5" s="204" customFormat="1" ht="19.5" customHeight="1">
      <c r="A12" s="354" t="s">
        <v>800</v>
      </c>
      <c r="B12" s="110">
        <f t="shared" si="0"/>
        <v>43705</v>
      </c>
      <c r="C12" s="355">
        <v>6913</v>
      </c>
      <c r="D12" s="110">
        <v>36722</v>
      </c>
      <c r="E12" s="110">
        <v>70</v>
      </c>
    </row>
    <row r="13" spans="1:5" s="204" customFormat="1" ht="19.5" customHeight="1">
      <c r="A13" s="354" t="s">
        <v>801</v>
      </c>
      <c r="B13" s="110">
        <f t="shared" si="0"/>
        <v>43791</v>
      </c>
      <c r="C13" s="355">
        <v>6378</v>
      </c>
      <c r="D13" s="110">
        <v>37333</v>
      </c>
      <c r="E13" s="110">
        <v>80</v>
      </c>
    </row>
    <row r="14" spans="1:5" s="204" customFormat="1" ht="19.5" customHeight="1">
      <c r="A14" s="354" t="s">
        <v>802</v>
      </c>
      <c r="B14" s="110">
        <f t="shared" si="0"/>
        <v>17480</v>
      </c>
      <c r="C14" s="355">
        <v>-657</v>
      </c>
      <c r="D14" s="110">
        <v>16568</v>
      </c>
      <c r="E14" s="110">
        <v>1569</v>
      </c>
    </row>
    <row r="15" spans="1:5" s="204" customFormat="1" ht="19.5" customHeight="1">
      <c r="A15" s="354" t="s">
        <v>803</v>
      </c>
      <c r="B15" s="110">
        <f t="shared" si="0"/>
        <v>1150</v>
      </c>
      <c r="C15" s="355">
        <v>-3925</v>
      </c>
      <c r="D15" s="110">
        <v>5072</v>
      </c>
      <c r="E15" s="110">
        <v>3</v>
      </c>
    </row>
    <row r="16" spans="1:5" s="204" customFormat="1" ht="19.5" customHeight="1">
      <c r="A16" s="354" t="s">
        <v>804</v>
      </c>
      <c r="B16" s="110">
        <f t="shared" si="0"/>
        <v>12196</v>
      </c>
      <c r="C16" s="355">
        <v>4113</v>
      </c>
      <c r="D16" s="110">
        <v>8080</v>
      </c>
      <c r="E16" s="110">
        <v>3</v>
      </c>
    </row>
    <row r="17" spans="1:5" s="204" customFormat="1" ht="19.5" customHeight="1">
      <c r="A17" s="356"/>
      <c r="B17" s="110"/>
      <c r="C17" s="110"/>
      <c r="D17" s="110"/>
      <c r="E17" s="110"/>
    </row>
    <row r="18" spans="1:5" s="351" customFormat="1" ht="19.5" customHeight="1">
      <c r="A18" s="111" t="s">
        <v>122</v>
      </c>
      <c r="B18" s="112">
        <f>SUM(B4:B16)</f>
        <v>1507691</v>
      </c>
      <c r="C18" s="112">
        <f>SUM(C4:C16)</f>
        <v>83301</v>
      </c>
      <c r="D18" s="112">
        <f>SUM(D4:D16)</f>
        <v>1368372</v>
      </c>
      <c r="E18" s="112">
        <f>SUM(E4:E16)</f>
        <v>56018</v>
      </c>
    </row>
    <row r="19" s="204" customFormat="1" ht="21.75" customHeight="1"/>
    <row r="20" spans="2:4" s="204" customFormat="1" ht="21.75" customHeight="1">
      <c r="B20" s="357"/>
      <c r="D20" s="357"/>
    </row>
    <row r="21" s="204" customFormat="1" ht="21.75" customHeight="1">
      <c r="D21" s="357"/>
    </row>
    <row r="22" s="204" customFormat="1" ht="21.75" customHeight="1">
      <c r="D22" s="357"/>
    </row>
  </sheetData>
  <sheetProtection/>
  <protectedRanges>
    <protectedRange sqref="E8:E13" name="区域2_1_3_1"/>
    <protectedRange sqref="G8:G13" name="区域2_20_1"/>
    <protectedRange sqref="G74:G75" name="区域2_2_3_1"/>
    <protectedRange sqref="H37:H56" name="区域2_3_1_1"/>
    <protectedRange sqref="H74:H75" name="区域2_4_1_1"/>
    <protectedRange sqref="I8:I13" name="区域2_5_1_1"/>
    <protectedRange sqref="I37:I56" name="区域2_6_1_1"/>
    <protectedRange sqref="I74:I75" name="区域2_7_1_1"/>
    <protectedRange sqref="J8:J13" name="区域2_9_1_1"/>
    <protectedRange sqref="J37:J56" name="区域2_8_1_1"/>
    <protectedRange sqref="J74:J75" name="区域2_10_1_1"/>
    <protectedRange sqref="K8:K13" name="区域2_1_1_1_1"/>
    <protectedRange sqref="K37:K56" name="区域2_2_1_1_1"/>
    <protectedRange sqref="L8 L11" name="区域2_11_1_1"/>
    <protectedRange sqref="L9" name="区域1_1_1_1_1"/>
    <protectedRange sqref="L10" name="区域1_2_1_1"/>
    <protectedRange sqref="L12:L13" name="区域1_3_1_1"/>
    <protectedRange sqref="L37:L56" name="区域2_12_1_1"/>
    <protectedRange sqref="L74" name="区域2_13_1_1"/>
    <protectedRange sqref="M8:M13" name="区域2_1_2_1_1"/>
    <protectedRange sqref="M37:M56" name="区域2_14_1_1"/>
    <protectedRange sqref="N8:N13" name="区域2_15_1_1"/>
    <protectedRange sqref="N37:N56" name="区域2_16_1_1"/>
    <protectedRange sqref="O8:O13" name="区域2_17_1_1"/>
    <protectedRange sqref="O37:O56" name="区域2_18_1_1"/>
    <protectedRange sqref="P37:P56" name="区域2_2_2_1_1"/>
    <protectedRange sqref="L70:L72" name="区域2_19_1_1"/>
    <protectedRange sqref="H8:H13" name="区域1_1_2_1"/>
  </protectedRanges>
  <mergeCells count="1">
    <mergeCell ref="A1:E1"/>
  </mergeCells>
  <printOptions horizontalCentered="1"/>
  <pageMargins left="1.18110236220472" right="1.18110236220472" top="1.10236220472441" bottom="1.10236220472441" header="0.511811023622047" footer="0.511811023622047"/>
  <pageSetup fitToHeight="4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D231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29.375" style="294" customWidth="1"/>
    <col min="2" max="3" width="14.25390625" style="294" customWidth="1"/>
    <col min="4" max="4" width="11.125" style="294" customWidth="1"/>
    <col min="5" max="16384" width="9.00390625" style="294" customWidth="1"/>
  </cols>
  <sheetData>
    <row r="1" ht="23.25" customHeight="1">
      <c r="A1" s="290"/>
    </row>
    <row r="2" spans="1:4" ht="27.75" customHeight="1">
      <c r="A2" s="536" t="s">
        <v>805</v>
      </c>
      <c r="B2" s="536"/>
      <c r="C2" s="536"/>
      <c r="D2" s="536"/>
    </row>
    <row r="3" spans="1:4" ht="14.25">
      <c r="A3" s="537"/>
      <c r="B3" s="537"/>
      <c r="C3" s="537"/>
      <c r="D3" s="340" t="s">
        <v>1</v>
      </c>
    </row>
    <row r="4" spans="1:4" s="290" customFormat="1" ht="34.5" customHeight="1">
      <c r="A4" s="341" t="s">
        <v>123</v>
      </c>
      <c r="B4" s="341" t="s">
        <v>806</v>
      </c>
      <c r="C4" s="341" t="s">
        <v>104</v>
      </c>
      <c r="D4" s="341" t="s">
        <v>65</v>
      </c>
    </row>
    <row r="5" spans="1:4" ht="25.5" customHeight="1">
      <c r="A5" s="342" t="s">
        <v>68</v>
      </c>
      <c r="B5" s="343"/>
      <c r="C5" s="344"/>
      <c r="D5" s="345"/>
    </row>
    <row r="6" spans="1:4" ht="25.5" customHeight="1">
      <c r="A6" s="342" t="s">
        <v>807</v>
      </c>
      <c r="B6" s="343"/>
      <c r="C6" s="344"/>
      <c r="D6" s="345"/>
    </row>
    <row r="7" spans="1:4" ht="25.5" customHeight="1">
      <c r="A7" s="342" t="s">
        <v>808</v>
      </c>
      <c r="B7" s="343">
        <v>24700</v>
      </c>
      <c r="C7" s="344">
        <v>38696</v>
      </c>
      <c r="D7" s="345"/>
    </row>
    <row r="8" spans="1:4" ht="25.5" customHeight="1">
      <c r="A8" s="342" t="s">
        <v>809</v>
      </c>
      <c r="B8" s="343"/>
      <c r="C8" s="344"/>
      <c r="D8" s="345"/>
    </row>
    <row r="9" spans="1:4" ht="25.5" customHeight="1">
      <c r="A9" s="342" t="s">
        <v>810</v>
      </c>
      <c r="B9" s="343"/>
      <c r="C9" s="344"/>
      <c r="D9" s="345"/>
    </row>
    <row r="10" spans="1:4" ht="25.5" customHeight="1">
      <c r="A10" s="342" t="s">
        <v>811</v>
      </c>
      <c r="B10" s="343"/>
      <c r="C10" s="344"/>
      <c r="D10" s="345"/>
    </row>
    <row r="11" spans="1:4" ht="25.5" customHeight="1">
      <c r="A11" s="342" t="s">
        <v>812</v>
      </c>
      <c r="B11" s="343">
        <v>5100</v>
      </c>
      <c r="C11" s="344">
        <v>1400</v>
      </c>
      <c r="D11" s="345"/>
    </row>
    <row r="12" spans="1:4" ht="25.5" customHeight="1">
      <c r="A12" s="342" t="s">
        <v>813</v>
      </c>
      <c r="B12" s="343">
        <v>4500</v>
      </c>
      <c r="C12" s="344">
        <v>2000</v>
      </c>
      <c r="D12" s="345"/>
    </row>
    <row r="13" spans="1:4" ht="25.5" customHeight="1">
      <c r="A13" s="342" t="s">
        <v>814</v>
      </c>
      <c r="B13" s="343"/>
      <c r="C13" s="344"/>
      <c r="D13" s="345"/>
    </row>
    <row r="14" spans="1:4" ht="25.5" customHeight="1">
      <c r="A14" s="342" t="s">
        <v>77</v>
      </c>
      <c r="B14" s="343">
        <v>167190</v>
      </c>
      <c r="C14" s="344">
        <f>82668+25500+75600</f>
        <v>183768</v>
      </c>
      <c r="D14" s="345"/>
    </row>
    <row r="15" spans="1:4" ht="25.5" customHeight="1">
      <c r="A15" s="342" t="s">
        <v>815</v>
      </c>
      <c r="B15" s="343"/>
      <c r="C15" s="344"/>
      <c r="D15" s="345"/>
    </row>
    <row r="16" spans="1:4" s="290" customFormat="1" ht="25.5" customHeight="1">
      <c r="A16" s="346" t="s">
        <v>816</v>
      </c>
      <c r="B16" s="347">
        <f>SUM(B5:B15)</f>
        <v>201490</v>
      </c>
      <c r="C16" s="347">
        <f>SUM(C5:C15)</f>
        <v>225864</v>
      </c>
      <c r="D16" s="348">
        <f>(C16/B16-1)*100</f>
        <v>12.0968782569855</v>
      </c>
    </row>
    <row r="17" spans="1:4" ht="14.25">
      <c r="A17" s="349"/>
      <c r="B17" s="349"/>
      <c r="C17" s="349"/>
      <c r="D17" s="349"/>
    </row>
    <row r="18" spans="1:4" ht="14.25">
      <c r="A18" s="349"/>
      <c r="B18" s="349"/>
      <c r="C18" s="349"/>
      <c r="D18" s="349"/>
    </row>
    <row r="19" spans="1:4" ht="14.25">
      <c r="A19" s="349"/>
      <c r="B19" s="349"/>
      <c r="C19" s="349"/>
      <c r="D19" s="349"/>
    </row>
    <row r="20" spans="1:4" ht="14.25">
      <c r="A20" s="349"/>
      <c r="B20" s="349"/>
      <c r="C20" s="349"/>
      <c r="D20" s="349"/>
    </row>
    <row r="21" spans="1:4" ht="14.25">
      <c r="A21" s="349"/>
      <c r="B21" s="349"/>
      <c r="C21" s="349"/>
      <c r="D21" s="349"/>
    </row>
    <row r="22" spans="1:4" ht="14.25">
      <c r="A22" s="349"/>
      <c r="B22" s="349"/>
      <c r="C22" s="349"/>
      <c r="D22" s="349"/>
    </row>
    <row r="23" spans="1:4" ht="14.25">
      <c r="A23" s="349"/>
      <c r="B23" s="349"/>
      <c r="C23" s="349"/>
      <c r="D23" s="349"/>
    </row>
    <row r="24" spans="1:4" ht="14.25">
      <c r="A24" s="349"/>
      <c r="B24" s="349"/>
      <c r="C24" s="349"/>
      <c r="D24" s="349"/>
    </row>
    <row r="25" spans="1:4" ht="14.25">
      <c r="A25" s="349"/>
      <c r="B25" s="349"/>
      <c r="C25" s="349"/>
      <c r="D25" s="349"/>
    </row>
    <row r="26" spans="1:4" ht="14.25">
      <c r="A26" s="349"/>
      <c r="B26" s="349"/>
      <c r="C26" s="349"/>
      <c r="D26" s="349"/>
    </row>
    <row r="27" spans="1:4" ht="14.25">
      <c r="A27" s="349"/>
      <c r="B27" s="349"/>
      <c r="C27" s="349"/>
      <c r="D27" s="349"/>
    </row>
    <row r="28" spans="1:4" ht="14.25">
      <c r="A28" s="349"/>
      <c r="B28" s="349"/>
      <c r="C28" s="349"/>
      <c r="D28" s="349"/>
    </row>
    <row r="29" spans="1:4" ht="14.25">
      <c r="A29" s="349"/>
      <c r="B29" s="349"/>
      <c r="C29" s="349"/>
      <c r="D29" s="349"/>
    </row>
    <row r="30" spans="1:4" ht="14.25">
      <c r="A30" s="349"/>
      <c r="B30" s="349"/>
      <c r="C30" s="349"/>
      <c r="D30" s="349"/>
    </row>
    <row r="31" spans="1:4" ht="14.25">
      <c r="A31" s="349"/>
      <c r="B31" s="349"/>
      <c r="C31" s="349"/>
      <c r="D31" s="349"/>
    </row>
    <row r="32" spans="1:4" ht="14.25">
      <c r="A32" s="349"/>
      <c r="B32" s="349"/>
      <c r="C32" s="349"/>
      <c r="D32" s="349"/>
    </row>
    <row r="33" spans="1:4" ht="14.25">
      <c r="A33" s="349"/>
      <c r="B33" s="349"/>
      <c r="C33" s="349"/>
      <c r="D33" s="349"/>
    </row>
    <row r="34" spans="1:4" ht="14.25">
      <c r="A34" s="349"/>
      <c r="B34" s="349"/>
      <c r="C34" s="349"/>
      <c r="D34" s="349"/>
    </row>
    <row r="35" spans="1:4" ht="14.25">
      <c r="A35" s="349"/>
      <c r="B35" s="349"/>
      <c r="C35" s="349"/>
      <c r="D35" s="349"/>
    </row>
    <row r="36" spans="1:4" ht="14.25">
      <c r="A36" s="349"/>
      <c r="B36" s="349"/>
      <c r="C36" s="349"/>
      <c r="D36" s="349"/>
    </row>
    <row r="37" spans="1:4" ht="14.25">
      <c r="A37" s="349"/>
      <c r="B37" s="349"/>
      <c r="C37" s="349"/>
      <c r="D37" s="349"/>
    </row>
    <row r="38" spans="1:4" ht="14.25">
      <c r="A38" s="349"/>
      <c r="B38" s="349"/>
      <c r="C38" s="349"/>
      <c r="D38" s="349"/>
    </row>
    <row r="39" spans="1:4" ht="14.25">
      <c r="A39" s="349"/>
      <c r="B39" s="349"/>
      <c r="C39" s="349"/>
      <c r="D39" s="349"/>
    </row>
    <row r="40" spans="1:4" ht="14.25">
      <c r="A40" s="349"/>
      <c r="B40" s="349"/>
      <c r="C40" s="349"/>
      <c r="D40" s="349"/>
    </row>
    <row r="41" spans="1:4" ht="14.25">
      <c r="A41" s="349"/>
      <c r="B41" s="349"/>
      <c r="C41" s="349"/>
      <c r="D41" s="349"/>
    </row>
    <row r="42" spans="1:4" ht="14.25">
      <c r="A42" s="349"/>
      <c r="B42" s="349"/>
      <c r="C42" s="349"/>
      <c r="D42" s="349"/>
    </row>
    <row r="43" spans="1:4" ht="14.25">
      <c r="A43" s="349"/>
      <c r="B43" s="349"/>
      <c r="C43" s="349"/>
      <c r="D43" s="349"/>
    </row>
    <row r="44" spans="1:4" ht="14.25">
      <c r="A44" s="349"/>
      <c r="B44" s="349"/>
      <c r="C44" s="349"/>
      <c r="D44" s="349"/>
    </row>
    <row r="45" spans="1:4" ht="14.25">
      <c r="A45" s="349"/>
      <c r="B45" s="349"/>
      <c r="C45" s="349"/>
      <c r="D45" s="349"/>
    </row>
    <row r="46" spans="1:4" ht="14.25">
      <c r="A46" s="349"/>
      <c r="B46" s="349"/>
      <c r="C46" s="349"/>
      <c r="D46" s="349"/>
    </row>
    <row r="47" spans="1:4" ht="14.25">
      <c r="A47" s="349"/>
      <c r="B47" s="349"/>
      <c r="C47" s="349"/>
      <c r="D47" s="349"/>
    </row>
    <row r="48" spans="1:4" ht="14.25">
      <c r="A48" s="349"/>
      <c r="B48" s="349"/>
      <c r="C48" s="349"/>
      <c r="D48" s="349"/>
    </row>
    <row r="49" spans="1:4" ht="14.25">
      <c r="A49" s="349"/>
      <c r="B49" s="349"/>
      <c r="C49" s="349"/>
      <c r="D49" s="349"/>
    </row>
    <row r="50" spans="1:4" ht="14.25">
      <c r="A50" s="349"/>
      <c r="B50" s="349"/>
      <c r="C50" s="349"/>
      <c r="D50" s="349"/>
    </row>
    <row r="51" spans="1:4" ht="14.25">
      <c r="A51" s="349"/>
      <c r="B51" s="349"/>
      <c r="C51" s="349"/>
      <c r="D51" s="349"/>
    </row>
    <row r="52" spans="1:4" ht="14.25">
      <c r="A52" s="349"/>
      <c r="B52" s="349"/>
      <c r="C52" s="349"/>
      <c r="D52" s="349"/>
    </row>
    <row r="53" spans="1:4" ht="14.25">
      <c r="A53" s="349"/>
      <c r="B53" s="349"/>
      <c r="C53" s="349"/>
      <c r="D53" s="349"/>
    </row>
    <row r="54" spans="1:4" ht="14.25">
      <c r="A54" s="349"/>
      <c r="B54" s="349"/>
      <c r="C54" s="349"/>
      <c r="D54" s="349"/>
    </row>
    <row r="55" spans="1:4" ht="14.25">
      <c r="A55" s="349"/>
      <c r="B55" s="349"/>
      <c r="C55" s="349"/>
      <c r="D55" s="349"/>
    </row>
    <row r="56" spans="1:4" ht="14.25">
      <c r="A56" s="349"/>
      <c r="B56" s="349"/>
      <c r="C56" s="349"/>
      <c r="D56" s="349"/>
    </row>
    <row r="57" spans="1:4" ht="14.25">
      <c r="A57" s="349"/>
      <c r="B57" s="349"/>
      <c r="C57" s="349"/>
      <c r="D57" s="349"/>
    </row>
    <row r="58" spans="1:4" ht="14.25">
      <c r="A58" s="349"/>
      <c r="B58" s="349"/>
      <c r="C58" s="349"/>
      <c r="D58" s="349"/>
    </row>
    <row r="59" spans="1:4" ht="14.25">
      <c r="A59" s="349"/>
      <c r="B59" s="349"/>
      <c r="C59" s="349"/>
      <c r="D59" s="349"/>
    </row>
    <row r="60" spans="1:4" ht="14.25">
      <c r="A60" s="349"/>
      <c r="B60" s="349"/>
      <c r="C60" s="349"/>
      <c r="D60" s="349"/>
    </row>
    <row r="61" spans="1:4" ht="14.25">
      <c r="A61" s="349"/>
      <c r="B61" s="349"/>
      <c r="C61" s="349"/>
      <c r="D61" s="349"/>
    </row>
    <row r="62" spans="1:4" ht="14.25">
      <c r="A62" s="349"/>
      <c r="B62" s="349"/>
      <c r="C62" s="349"/>
      <c r="D62" s="349"/>
    </row>
    <row r="63" spans="1:4" ht="14.25">
      <c r="A63" s="349"/>
      <c r="B63" s="349"/>
      <c r="C63" s="349"/>
      <c r="D63" s="349"/>
    </row>
    <row r="64" spans="1:4" ht="14.25">
      <c r="A64" s="349"/>
      <c r="B64" s="349"/>
      <c r="C64" s="349"/>
      <c r="D64" s="349"/>
    </row>
    <row r="65" spans="1:4" ht="14.25">
      <c r="A65" s="349"/>
      <c r="B65" s="349"/>
      <c r="C65" s="349"/>
      <c r="D65" s="349"/>
    </row>
    <row r="66" spans="1:4" ht="14.25">
      <c r="A66" s="349"/>
      <c r="B66" s="349"/>
      <c r="C66" s="349"/>
      <c r="D66" s="349"/>
    </row>
    <row r="67" spans="1:4" ht="14.25">
      <c r="A67" s="349"/>
      <c r="B67" s="349"/>
      <c r="C67" s="349"/>
      <c r="D67" s="349"/>
    </row>
    <row r="68" spans="1:4" ht="14.25">
      <c r="A68" s="349"/>
      <c r="B68" s="349"/>
      <c r="C68" s="349"/>
      <c r="D68" s="349"/>
    </row>
    <row r="69" spans="1:4" ht="14.25">
      <c r="A69" s="349"/>
      <c r="B69" s="349"/>
      <c r="C69" s="349"/>
      <c r="D69" s="349"/>
    </row>
    <row r="70" spans="1:4" ht="14.25">
      <c r="A70" s="349"/>
      <c r="B70" s="349"/>
      <c r="C70" s="349"/>
      <c r="D70" s="349"/>
    </row>
    <row r="71" spans="1:4" ht="14.25">
      <c r="A71" s="349"/>
      <c r="B71" s="349"/>
      <c r="C71" s="349"/>
      <c r="D71" s="349"/>
    </row>
    <row r="72" spans="1:4" ht="14.25">
      <c r="A72" s="349"/>
      <c r="B72" s="349"/>
      <c r="C72" s="349"/>
      <c r="D72" s="349"/>
    </row>
    <row r="73" spans="1:4" ht="14.25">
      <c r="A73" s="349"/>
      <c r="B73" s="349"/>
      <c r="C73" s="349"/>
      <c r="D73" s="349"/>
    </row>
    <row r="74" spans="1:4" ht="14.25">
      <c r="A74" s="349"/>
      <c r="B74" s="349"/>
      <c r="C74" s="349"/>
      <c r="D74" s="349"/>
    </row>
    <row r="75" spans="1:4" ht="14.25">
      <c r="A75" s="349"/>
      <c r="B75" s="349"/>
      <c r="C75" s="349"/>
      <c r="D75" s="349"/>
    </row>
    <row r="76" spans="1:4" ht="14.25">
      <c r="A76" s="349"/>
      <c r="B76" s="349"/>
      <c r="C76" s="349"/>
      <c r="D76" s="349"/>
    </row>
    <row r="77" spans="1:4" ht="14.25">
      <c r="A77" s="349"/>
      <c r="B77" s="349"/>
      <c r="C77" s="349"/>
      <c r="D77" s="349"/>
    </row>
    <row r="78" spans="1:4" ht="14.25">
      <c r="A78" s="349"/>
      <c r="B78" s="349"/>
      <c r="C78" s="349"/>
      <c r="D78" s="349"/>
    </row>
    <row r="79" spans="1:4" ht="14.25">
      <c r="A79" s="349"/>
      <c r="B79" s="349"/>
      <c r="C79" s="349"/>
      <c r="D79" s="349"/>
    </row>
    <row r="80" spans="1:4" ht="14.25">
      <c r="A80" s="349"/>
      <c r="B80" s="349"/>
      <c r="C80" s="349"/>
      <c r="D80" s="349"/>
    </row>
    <row r="81" spans="1:4" ht="14.25">
      <c r="A81" s="349"/>
      <c r="B81" s="349"/>
      <c r="C81" s="349"/>
      <c r="D81" s="349"/>
    </row>
    <row r="82" spans="1:4" ht="14.25">
      <c r="A82" s="349"/>
      <c r="B82" s="349"/>
      <c r="C82" s="349"/>
      <c r="D82" s="349"/>
    </row>
    <row r="83" spans="1:4" ht="14.25">
      <c r="A83" s="349"/>
      <c r="B83" s="349"/>
      <c r="C83" s="349"/>
      <c r="D83" s="349"/>
    </row>
    <row r="84" spans="1:4" ht="14.25">
      <c r="A84" s="349"/>
      <c r="B84" s="349"/>
      <c r="C84" s="349"/>
      <c r="D84" s="349"/>
    </row>
    <row r="85" spans="1:4" ht="14.25">
      <c r="A85" s="349"/>
      <c r="B85" s="349"/>
      <c r="C85" s="349"/>
      <c r="D85" s="349"/>
    </row>
    <row r="86" spans="1:4" ht="14.25">
      <c r="A86" s="349"/>
      <c r="B86" s="349"/>
      <c r="C86" s="349"/>
      <c r="D86" s="349"/>
    </row>
    <row r="87" spans="1:4" ht="14.25">
      <c r="A87" s="349"/>
      <c r="B87" s="349"/>
      <c r="C87" s="349"/>
      <c r="D87" s="349"/>
    </row>
    <row r="88" spans="1:4" ht="14.25">
      <c r="A88" s="349"/>
      <c r="B88" s="349"/>
      <c r="C88" s="349"/>
      <c r="D88" s="349"/>
    </row>
    <row r="89" spans="1:4" ht="14.25">
      <c r="A89" s="349"/>
      <c r="B89" s="349"/>
      <c r="C89" s="349"/>
      <c r="D89" s="349"/>
    </row>
    <row r="90" spans="1:4" ht="14.25">
      <c r="A90" s="349"/>
      <c r="B90" s="349"/>
      <c r="C90" s="349"/>
      <c r="D90" s="349"/>
    </row>
    <row r="91" spans="1:4" ht="14.25">
      <c r="A91" s="349"/>
      <c r="B91" s="349"/>
      <c r="C91" s="349"/>
      <c r="D91" s="349"/>
    </row>
    <row r="92" spans="1:4" ht="14.25">
      <c r="A92" s="349"/>
      <c r="B92" s="349"/>
      <c r="C92" s="349"/>
      <c r="D92" s="349"/>
    </row>
    <row r="93" spans="1:4" ht="14.25">
      <c r="A93" s="349"/>
      <c r="B93" s="349"/>
      <c r="C93" s="349"/>
      <c r="D93" s="349"/>
    </row>
    <row r="94" spans="1:4" ht="14.25">
      <c r="A94" s="349"/>
      <c r="B94" s="349"/>
      <c r="C94" s="349"/>
      <c r="D94" s="349"/>
    </row>
    <row r="95" spans="1:4" ht="14.25">
      <c r="A95" s="349"/>
      <c r="B95" s="349"/>
      <c r="C95" s="349"/>
      <c r="D95" s="349"/>
    </row>
    <row r="96" spans="1:4" ht="14.25">
      <c r="A96" s="349"/>
      <c r="B96" s="349"/>
      <c r="C96" s="349"/>
      <c r="D96" s="349"/>
    </row>
    <row r="97" spans="1:4" ht="14.25">
      <c r="A97" s="349"/>
      <c r="B97" s="349"/>
      <c r="C97" s="349"/>
      <c r="D97" s="349"/>
    </row>
    <row r="98" spans="1:4" ht="14.25">
      <c r="A98" s="349"/>
      <c r="B98" s="349"/>
      <c r="C98" s="349"/>
      <c r="D98" s="349"/>
    </row>
    <row r="99" spans="1:4" ht="14.25">
      <c r="A99" s="349"/>
      <c r="B99" s="349"/>
      <c r="C99" s="349"/>
      <c r="D99" s="349"/>
    </row>
    <row r="100" spans="1:4" ht="14.25">
      <c r="A100" s="349"/>
      <c r="B100" s="349"/>
      <c r="C100" s="349"/>
      <c r="D100" s="349"/>
    </row>
    <row r="101" spans="1:4" ht="14.25">
      <c r="A101" s="349"/>
      <c r="B101" s="349"/>
      <c r="C101" s="349"/>
      <c r="D101" s="349"/>
    </row>
    <row r="102" spans="1:4" ht="14.25">
      <c r="A102" s="349"/>
      <c r="B102" s="349"/>
      <c r="C102" s="349"/>
      <c r="D102" s="349"/>
    </row>
    <row r="103" spans="1:4" ht="14.25">
      <c r="A103" s="349"/>
      <c r="B103" s="349"/>
      <c r="C103" s="349"/>
      <c r="D103" s="349"/>
    </row>
    <row r="104" spans="1:4" ht="14.25">
      <c r="A104" s="349"/>
      <c r="B104" s="349"/>
      <c r="C104" s="349"/>
      <c r="D104" s="349"/>
    </row>
    <row r="105" spans="1:4" ht="14.25">
      <c r="A105" s="349"/>
      <c r="B105" s="349"/>
      <c r="C105" s="349"/>
      <c r="D105" s="349"/>
    </row>
    <row r="106" spans="1:4" ht="14.25">
      <c r="A106" s="349"/>
      <c r="B106" s="349"/>
      <c r="C106" s="349"/>
      <c r="D106" s="349"/>
    </row>
    <row r="107" spans="1:4" ht="14.25">
      <c r="A107" s="349"/>
      <c r="B107" s="349"/>
      <c r="C107" s="349"/>
      <c r="D107" s="349"/>
    </row>
    <row r="108" spans="1:4" ht="14.25">
      <c r="A108" s="349"/>
      <c r="B108" s="349"/>
      <c r="C108" s="349"/>
      <c r="D108" s="349"/>
    </row>
    <row r="109" spans="1:4" ht="14.25">
      <c r="A109" s="349"/>
      <c r="B109" s="349"/>
      <c r="C109" s="349"/>
      <c r="D109" s="349"/>
    </row>
    <row r="110" spans="1:4" ht="14.25">
      <c r="A110" s="349"/>
      <c r="B110" s="349"/>
      <c r="C110" s="349"/>
      <c r="D110" s="349"/>
    </row>
    <row r="111" spans="1:4" ht="14.25">
      <c r="A111" s="349"/>
      <c r="B111" s="349"/>
      <c r="C111" s="349"/>
      <c r="D111" s="349"/>
    </row>
    <row r="112" spans="1:4" ht="14.25">
      <c r="A112" s="349"/>
      <c r="B112" s="349"/>
      <c r="C112" s="349"/>
      <c r="D112" s="349"/>
    </row>
    <row r="113" spans="1:4" ht="14.25">
      <c r="A113" s="349"/>
      <c r="B113" s="349"/>
      <c r="C113" s="349"/>
      <c r="D113" s="349"/>
    </row>
    <row r="114" spans="1:4" ht="14.25">
      <c r="A114" s="349"/>
      <c r="B114" s="349"/>
      <c r="C114" s="349"/>
      <c r="D114" s="349"/>
    </row>
    <row r="115" spans="1:4" ht="14.25">
      <c r="A115" s="349"/>
      <c r="B115" s="349"/>
      <c r="C115" s="349"/>
      <c r="D115" s="349"/>
    </row>
    <row r="116" spans="1:4" ht="14.25">
      <c r="A116" s="349"/>
      <c r="B116" s="349"/>
      <c r="C116" s="349"/>
      <c r="D116" s="349"/>
    </row>
    <row r="117" spans="1:4" ht="14.25">
      <c r="A117" s="349"/>
      <c r="B117" s="349"/>
      <c r="C117" s="349"/>
      <c r="D117" s="349"/>
    </row>
    <row r="118" spans="1:4" ht="14.25">
      <c r="A118" s="349"/>
      <c r="B118" s="349"/>
      <c r="C118" s="349"/>
      <c r="D118" s="349"/>
    </row>
    <row r="119" spans="1:4" ht="14.25">
      <c r="A119" s="349"/>
      <c r="B119" s="349"/>
      <c r="C119" s="349"/>
      <c r="D119" s="349"/>
    </row>
    <row r="120" spans="1:4" ht="14.25">
      <c r="A120" s="349"/>
      <c r="B120" s="349"/>
      <c r="C120" s="349"/>
      <c r="D120" s="349"/>
    </row>
    <row r="121" spans="1:4" ht="14.25">
      <c r="A121" s="349"/>
      <c r="B121" s="349"/>
      <c r="C121" s="349"/>
      <c r="D121" s="349"/>
    </row>
    <row r="122" spans="1:4" ht="14.25">
      <c r="A122" s="349"/>
      <c r="B122" s="349"/>
      <c r="C122" s="349"/>
      <c r="D122" s="349"/>
    </row>
    <row r="123" spans="1:4" ht="14.25">
      <c r="A123" s="349"/>
      <c r="B123" s="349"/>
      <c r="C123" s="349"/>
      <c r="D123" s="349"/>
    </row>
    <row r="124" spans="1:4" ht="14.25">
      <c r="A124" s="349"/>
      <c r="B124" s="349"/>
      <c r="C124" s="349"/>
      <c r="D124" s="349"/>
    </row>
    <row r="125" spans="1:4" ht="14.25">
      <c r="A125" s="349"/>
      <c r="B125" s="349"/>
      <c r="C125" s="349"/>
      <c r="D125" s="349"/>
    </row>
    <row r="126" spans="1:4" ht="14.25">
      <c r="A126" s="349"/>
      <c r="B126" s="349"/>
      <c r="C126" s="349"/>
      <c r="D126" s="349"/>
    </row>
    <row r="127" spans="1:4" ht="14.25">
      <c r="A127" s="349"/>
      <c r="B127" s="349"/>
      <c r="C127" s="349"/>
      <c r="D127" s="349"/>
    </row>
    <row r="128" spans="1:4" ht="14.25">
      <c r="A128" s="349"/>
      <c r="B128" s="349"/>
      <c r="C128" s="349"/>
      <c r="D128" s="349"/>
    </row>
    <row r="129" spans="1:4" ht="14.25">
      <c r="A129" s="349"/>
      <c r="B129" s="349"/>
      <c r="C129" s="349"/>
      <c r="D129" s="349"/>
    </row>
    <row r="130" spans="1:4" ht="14.25">
      <c r="A130" s="349"/>
      <c r="B130" s="349"/>
      <c r="C130" s="349"/>
      <c r="D130" s="349"/>
    </row>
    <row r="131" spans="1:4" ht="14.25">
      <c r="A131" s="349"/>
      <c r="B131" s="349"/>
      <c r="C131" s="349"/>
      <c r="D131" s="349"/>
    </row>
    <row r="132" spans="1:4" ht="14.25">
      <c r="A132" s="349"/>
      <c r="B132" s="349"/>
      <c r="C132" s="349"/>
      <c r="D132" s="349"/>
    </row>
    <row r="133" spans="1:4" ht="14.25">
      <c r="A133" s="349"/>
      <c r="B133" s="349"/>
      <c r="C133" s="349"/>
      <c r="D133" s="349"/>
    </row>
    <row r="134" spans="1:4" ht="14.25">
      <c r="A134" s="349"/>
      <c r="B134" s="349"/>
      <c r="C134" s="349"/>
      <c r="D134" s="349"/>
    </row>
    <row r="135" spans="1:4" ht="14.25">
      <c r="A135" s="349"/>
      <c r="B135" s="349"/>
      <c r="C135" s="349"/>
      <c r="D135" s="349"/>
    </row>
    <row r="136" spans="1:4" ht="14.25">
      <c r="A136" s="349"/>
      <c r="B136" s="349"/>
      <c r="C136" s="349"/>
      <c r="D136" s="349"/>
    </row>
    <row r="137" spans="1:4" ht="14.25">
      <c r="A137" s="349"/>
      <c r="B137" s="349"/>
      <c r="C137" s="349"/>
      <c r="D137" s="349"/>
    </row>
    <row r="138" spans="1:4" ht="14.25">
      <c r="A138" s="349"/>
      <c r="B138" s="349"/>
      <c r="C138" s="349"/>
      <c r="D138" s="349"/>
    </row>
    <row r="139" spans="1:4" ht="14.25">
      <c r="A139" s="349"/>
      <c r="B139" s="349"/>
      <c r="C139" s="349"/>
      <c r="D139" s="349"/>
    </row>
    <row r="140" spans="1:4" ht="14.25">
      <c r="A140" s="349"/>
      <c r="B140" s="349"/>
      <c r="C140" s="349"/>
      <c r="D140" s="349"/>
    </row>
    <row r="141" spans="1:4" ht="14.25">
      <c r="A141" s="349"/>
      <c r="B141" s="349"/>
      <c r="C141" s="349"/>
      <c r="D141" s="349"/>
    </row>
    <row r="142" spans="1:4" ht="14.25">
      <c r="A142" s="349"/>
      <c r="B142" s="349"/>
      <c r="C142" s="349"/>
      <c r="D142" s="349"/>
    </row>
    <row r="143" spans="1:4" ht="14.25">
      <c r="A143" s="349"/>
      <c r="B143" s="349"/>
      <c r="C143" s="349"/>
      <c r="D143" s="349"/>
    </row>
    <row r="144" spans="1:4" ht="14.25">
      <c r="A144" s="349"/>
      <c r="B144" s="349"/>
      <c r="C144" s="349"/>
      <c r="D144" s="349"/>
    </row>
    <row r="145" spans="1:4" ht="14.25">
      <c r="A145" s="349"/>
      <c r="B145" s="349"/>
      <c r="C145" s="349"/>
      <c r="D145" s="349"/>
    </row>
    <row r="146" spans="1:4" ht="14.25">
      <c r="A146" s="349"/>
      <c r="B146" s="349"/>
      <c r="C146" s="349"/>
      <c r="D146" s="349"/>
    </row>
    <row r="147" spans="1:4" ht="14.25">
      <c r="A147" s="349"/>
      <c r="B147" s="349"/>
      <c r="C147" s="349"/>
      <c r="D147" s="349"/>
    </row>
    <row r="148" spans="1:4" ht="14.25">
      <c r="A148" s="349"/>
      <c r="B148" s="349"/>
      <c r="C148" s="349"/>
      <c r="D148" s="349"/>
    </row>
    <row r="149" spans="1:4" ht="14.25">
      <c r="A149" s="349"/>
      <c r="B149" s="349"/>
      <c r="C149" s="349"/>
      <c r="D149" s="349"/>
    </row>
    <row r="150" spans="1:4" ht="14.25">
      <c r="A150" s="349"/>
      <c r="B150" s="349"/>
      <c r="C150" s="349"/>
      <c r="D150" s="349"/>
    </row>
    <row r="151" spans="1:4" ht="14.25">
      <c r="A151" s="349"/>
      <c r="B151" s="349"/>
      <c r="C151" s="349"/>
      <c r="D151" s="349"/>
    </row>
    <row r="152" spans="1:4" ht="14.25">
      <c r="A152" s="349"/>
      <c r="B152" s="349"/>
      <c r="C152" s="349"/>
      <c r="D152" s="349"/>
    </row>
    <row r="153" spans="1:4" ht="14.25">
      <c r="A153" s="349"/>
      <c r="B153" s="349"/>
      <c r="C153" s="349"/>
      <c r="D153" s="349"/>
    </row>
    <row r="154" spans="1:4" ht="14.25">
      <c r="A154" s="349"/>
      <c r="B154" s="349"/>
      <c r="C154" s="349"/>
      <c r="D154" s="349"/>
    </row>
    <row r="155" spans="1:4" ht="14.25">
      <c r="A155" s="349"/>
      <c r="B155" s="349"/>
      <c r="C155" s="349"/>
      <c r="D155" s="349"/>
    </row>
    <row r="156" spans="1:4" ht="14.25">
      <c r="A156" s="349"/>
      <c r="B156" s="349"/>
      <c r="C156" s="349"/>
      <c r="D156" s="349"/>
    </row>
    <row r="157" spans="1:4" ht="14.25">
      <c r="A157" s="349"/>
      <c r="B157" s="349"/>
      <c r="C157" s="349"/>
      <c r="D157" s="349"/>
    </row>
    <row r="158" spans="1:4" ht="14.25">
      <c r="A158" s="349"/>
      <c r="B158" s="349"/>
      <c r="C158" s="349"/>
      <c r="D158" s="349"/>
    </row>
    <row r="159" spans="1:4" ht="14.25">
      <c r="A159" s="349"/>
      <c r="B159" s="349"/>
      <c r="C159" s="349"/>
      <c r="D159" s="349"/>
    </row>
    <row r="160" spans="1:4" ht="14.25">
      <c r="A160" s="349"/>
      <c r="B160" s="349"/>
      <c r="C160" s="349"/>
      <c r="D160" s="349"/>
    </row>
    <row r="161" spans="1:4" ht="14.25">
      <c r="A161" s="349"/>
      <c r="B161" s="349"/>
      <c r="C161" s="349"/>
      <c r="D161" s="349"/>
    </row>
    <row r="162" spans="1:4" ht="14.25">
      <c r="A162" s="349"/>
      <c r="B162" s="349"/>
      <c r="C162" s="349"/>
      <c r="D162" s="349"/>
    </row>
    <row r="163" spans="1:4" ht="14.25">
      <c r="A163" s="349"/>
      <c r="B163" s="349"/>
      <c r="C163" s="349"/>
      <c r="D163" s="349"/>
    </row>
    <row r="164" spans="1:4" ht="14.25">
      <c r="A164" s="349"/>
      <c r="B164" s="349"/>
      <c r="C164" s="349"/>
      <c r="D164" s="349"/>
    </row>
    <row r="165" spans="1:4" ht="14.25">
      <c r="A165" s="349"/>
      <c r="B165" s="349"/>
      <c r="C165" s="349"/>
      <c r="D165" s="349"/>
    </row>
    <row r="166" spans="1:4" ht="14.25">
      <c r="A166" s="349"/>
      <c r="B166" s="349"/>
      <c r="C166" s="349"/>
      <c r="D166" s="349"/>
    </row>
    <row r="167" spans="1:4" ht="14.25">
      <c r="A167" s="349"/>
      <c r="B167" s="349"/>
      <c r="C167" s="349"/>
      <c r="D167" s="349"/>
    </row>
    <row r="168" spans="1:4" ht="14.25">
      <c r="A168" s="349"/>
      <c r="B168" s="349"/>
      <c r="C168" s="349"/>
      <c r="D168" s="349"/>
    </row>
    <row r="169" spans="1:4" ht="14.25">
      <c r="A169" s="349"/>
      <c r="B169" s="349"/>
      <c r="C169" s="349"/>
      <c r="D169" s="349"/>
    </row>
    <row r="170" spans="1:4" ht="14.25">
      <c r="A170" s="349"/>
      <c r="B170" s="349"/>
      <c r="C170" s="349"/>
      <c r="D170" s="349"/>
    </row>
    <row r="171" spans="1:4" ht="14.25">
      <c r="A171" s="349"/>
      <c r="B171" s="349"/>
      <c r="C171" s="349"/>
      <c r="D171" s="349"/>
    </row>
    <row r="172" spans="1:4" ht="14.25">
      <c r="A172" s="349"/>
      <c r="B172" s="349"/>
      <c r="C172" s="349"/>
      <c r="D172" s="349"/>
    </row>
    <row r="173" spans="1:4" ht="14.25">
      <c r="A173" s="349"/>
      <c r="B173" s="349"/>
      <c r="C173" s="349"/>
      <c r="D173" s="349"/>
    </row>
    <row r="174" spans="1:4" ht="14.25">
      <c r="A174" s="349"/>
      <c r="B174" s="349"/>
      <c r="C174" s="349"/>
      <c r="D174" s="349"/>
    </row>
    <row r="175" spans="1:4" ht="14.25">
      <c r="A175" s="349"/>
      <c r="B175" s="349"/>
      <c r="C175" s="349"/>
      <c r="D175" s="349"/>
    </row>
    <row r="176" spans="1:4" ht="14.25">
      <c r="A176" s="349"/>
      <c r="B176" s="349"/>
      <c r="C176" s="349"/>
      <c r="D176" s="349"/>
    </row>
    <row r="177" spans="1:4" ht="14.25">
      <c r="A177" s="349"/>
      <c r="B177" s="349"/>
      <c r="C177" s="349"/>
      <c r="D177" s="349"/>
    </row>
    <row r="178" spans="1:4" ht="14.25">
      <c r="A178" s="349"/>
      <c r="B178" s="349"/>
      <c r="C178" s="349"/>
      <c r="D178" s="349"/>
    </row>
    <row r="179" spans="1:4" ht="14.25">
      <c r="A179" s="349"/>
      <c r="B179" s="349"/>
      <c r="C179" s="349"/>
      <c r="D179" s="349"/>
    </row>
    <row r="180" spans="1:4" ht="14.25">
      <c r="A180" s="349"/>
      <c r="B180" s="349"/>
      <c r="C180" s="349"/>
      <c r="D180" s="349"/>
    </row>
    <row r="181" spans="1:4" ht="14.25">
      <c r="A181" s="349"/>
      <c r="B181" s="349"/>
      <c r="C181" s="349"/>
      <c r="D181" s="349"/>
    </row>
    <row r="182" spans="1:4" ht="14.25">
      <c r="A182" s="349"/>
      <c r="B182" s="349"/>
      <c r="C182" s="349"/>
      <c r="D182" s="349"/>
    </row>
    <row r="183" spans="1:4" ht="14.25">
      <c r="A183" s="349"/>
      <c r="B183" s="349"/>
      <c r="C183" s="349"/>
      <c r="D183" s="349"/>
    </row>
    <row r="184" spans="1:4" ht="14.25">
      <c r="A184" s="349"/>
      <c r="B184" s="349"/>
      <c r="C184" s="349"/>
      <c r="D184" s="349"/>
    </row>
    <row r="185" spans="1:4" ht="14.25">
      <c r="A185" s="349"/>
      <c r="B185" s="349"/>
      <c r="C185" s="349"/>
      <c r="D185" s="349"/>
    </row>
    <row r="186" spans="1:4" ht="14.25">
      <c r="A186" s="349"/>
      <c r="B186" s="349"/>
      <c r="C186" s="349"/>
      <c r="D186" s="349"/>
    </row>
    <row r="187" spans="1:4" ht="14.25">
      <c r="A187" s="349"/>
      <c r="B187" s="349"/>
      <c r="C187" s="349"/>
      <c r="D187" s="349"/>
    </row>
    <row r="188" spans="1:4" ht="14.25">
      <c r="A188" s="349"/>
      <c r="B188" s="349"/>
      <c r="C188" s="349"/>
      <c r="D188" s="349"/>
    </row>
    <row r="189" spans="1:4" ht="14.25">
      <c r="A189" s="349"/>
      <c r="B189" s="349"/>
      <c r="C189" s="349"/>
      <c r="D189" s="349"/>
    </row>
    <row r="190" spans="1:4" ht="14.25">
      <c r="A190" s="349"/>
      <c r="B190" s="349"/>
      <c r="C190" s="349"/>
      <c r="D190" s="349"/>
    </row>
    <row r="191" spans="1:4" ht="14.25">
      <c r="A191" s="349"/>
      <c r="B191" s="349"/>
      <c r="C191" s="349"/>
      <c r="D191" s="349"/>
    </row>
    <row r="192" spans="1:4" ht="14.25">
      <c r="A192" s="349"/>
      <c r="B192" s="349"/>
      <c r="C192" s="349"/>
      <c r="D192" s="349"/>
    </row>
    <row r="193" spans="1:4" ht="14.25">
      <c r="A193" s="349"/>
      <c r="B193" s="349"/>
      <c r="C193" s="349"/>
      <c r="D193" s="349"/>
    </row>
    <row r="194" spans="1:4" ht="14.25">
      <c r="A194" s="349"/>
      <c r="B194" s="349"/>
      <c r="C194" s="349"/>
      <c r="D194" s="349"/>
    </row>
    <row r="195" spans="1:4" ht="14.25">
      <c r="A195" s="349"/>
      <c r="B195" s="349"/>
      <c r="C195" s="349"/>
      <c r="D195" s="349"/>
    </row>
    <row r="196" spans="1:4" ht="14.25">
      <c r="A196" s="349"/>
      <c r="B196" s="349"/>
      <c r="C196" s="349"/>
      <c r="D196" s="349"/>
    </row>
    <row r="197" spans="1:4" ht="14.25">
      <c r="A197" s="349"/>
      <c r="B197" s="349"/>
      <c r="C197" s="349"/>
      <c r="D197" s="349"/>
    </row>
    <row r="198" spans="1:4" ht="14.25">
      <c r="A198" s="349"/>
      <c r="B198" s="349"/>
      <c r="C198" s="349"/>
      <c r="D198" s="349"/>
    </row>
    <row r="199" spans="1:4" ht="14.25">
      <c r="A199" s="349"/>
      <c r="B199" s="349"/>
      <c r="C199" s="349"/>
      <c r="D199" s="349"/>
    </row>
    <row r="200" spans="1:4" ht="14.25">
      <c r="A200" s="349"/>
      <c r="B200" s="349"/>
      <c r="C200" s="349"/>
      <c r="D200" s="349"/>
    </row>
    <row r="201" spans="1:4" ht="14.25">
      <c r="A201" s="349"/>
      <c r="B201" s="349"/>
      <c r="C201" s="349"/>
      <c r="D201" s="349"/>
    </row>
    <row r="202" spans="1:4" ht="14.25">
      <c r="A202" s="349"/>
      <c r="B202" s="349"/>
      <c r="C202" s="349"/>
      <c r="D202" s="349"/>
    </row>
    <row r="203" spans="1:4" ht="14.25">
      <c r="A203" s="349"/>
      <c r="B203" s="349"/>
      <c r="C203" s="349"/>
      <c r="D203" s="349"/>
    </row>
    <row r="204" spans="1:4" ht="14.25">
      <c r="A204" s="349"/>
      <c r="B204" s="349"/>
      <c r="C204" s="349"/>
      <c r="D204" s="349"/>
    </row>
    <row r="205" spans="1:4" ht="14.25">
      <c r="A205" s="349"/>
      <c r="B205" s="349"/>
      <c r="C205" s="349"/>
      <c r="D205" s="349"/>
    </row>
    <row r="206" spans="1:4" ht="14.25">
      <c r="A206" s="349"/>
      <c r="B206" s="349"/>
      <c r="C206" s="349"/>
      <c r="D206" s="349"/>
    </row>
    <row r="207" spans="1:4" ht="14.25">
      <c r="A207" s="349"/>
      <c r="B207" s="349"/>
      <c r="C207" s="349"/>
      <c r="D207" s="349"/>
    </row>
    <row r="208" spans="1:4" ht="14.25">
      <c r="A208" s="349"/>
      <c r="B208" s="349"/>
      <c r="C208" s="349"/>
      <c r="D208" s="349"/>
    </row>
    <row r="209" spans="1:4" ht="14.25">
      <c r="A209" s="349"/>
      <c r="B209" s="349"/>
      <c r="C209" s="349"/>
      <c r="D209" s="349"/>
    </row>
    <row r="210" spans="1:4" ht="14.25">
      <c r="A210" s="349"/>
      <c r="B210" s="349"/>
      <c r="C210" s="349"/>
      <c r="D210" s="349"/>
    </row>
    <row r="211" spans="1:4" ht="14.25">
      <c r="A211" s="349"/>
      <c r="B211" s="349"/>
      <c r="C211" s="349"/>
      <c r="D211" s="349"/>
    </row>
    <row r="212" spans="1:4" ht="14.25">
      <c r="A212" s="349"/>
      <c r="B212" s="349"/>
      <c r="C212" s="349"/>
      <c r="D212" s="349"/>
    </row>
    <row r="213" spans="1:4" ht="14.25">
      <c r="A213" s="349"/>
      <c r="B213" s="349"/>
      <c r="C213" s="349"/>
      <c r="D213" s="349"/>
    </row>
    <row r="214" spans="1:4" ht="14.25">
      <c r="A214" s="349"/>
      <c r="B214" s="349"/>
      <c r="C214" s="349"/>
      <c r="D214" s="349"/>
    </row>
    <row r="215" spans="1:4" ht="14.25">
      <c r="A215" s="349"/>
      <c r="B215" s="349"/>
      <c r="C215" s="349"/>
      <c r="D215" s="349"/>
    </row>
    <row r="216" spans="1:4" ht="14.25">
      <c r="A216" s="349"/>
      <c r="B216" s="349"/>
      <c r="C216" s="349"/>
      <c r="D216" s="349"/>
    </row>
    <row r="217" spans="1:4" ht="14.25">
      <c r="A217" s="349"/>
      <c r="B217" s="349"/>
      <c r="C217" s="349"/>
      <c r="D217" s="349"/>
    </row>
    <row r="218" spans="1:4" ht="14.25">
      <c r="A218" s="349"/>
      <c r="B218" s="349"/>
      <c r="C218" s="349"/>
      <c r="D218" s="349"/>
    </row>
    <row r="219" spans="1:4" ht="14.25">
      <c r="A219" s="349"/>
      <c r="B219" s="349"/>
      <c r="C219" s="349"/>
      <c r="D219" s="349"/>
    </row>
    <row r="220" spans="1:4" ht="14.25">
      <c r="A220" s="349"/>
      <c r="B220" s="349"/>
      <c r="C220" s="349"/>
      <c r="D220" s="349"/>
    </row>
    <row r="221" spans="1:4" ht="14.25">
      <c r="A221" s="349"/>
      <c r="B221" s="349"/>
      <c r="C221" s="349"/>
      <c r="D221" s="349"/>
    </row>
    <row r="222" spans="1:4" ht="14.25">
      <c r="A222" s="349"/>
      <c r="B222" s="349"/>
      <c r="C222" s="349"/>
      <c r="D222" s="349"/>
    </row>
    <row r="223" spans="1:4" ht="14.25">
      <c r="A223" s="349"/>
      <c r="B223" s="349"/>
      <c r="C223" s="349"/>
      <c r="D223" s="349"/>
    </row>
    <row r="224" spans="1:4" ht="14.25">
      <c r="A224" s="349"/>
      <c r="B224" s="349"/>
      <c r="C224" s="349"/>
      <c r="D224" s="349"/>
    </row>
    <row r="225" spans="1:4" ht="14.25">
      <c r="A225" s="349"/>
      <c r="B225" s="349"/>
      <c r="C225" s="349"/>
      <c r="D225" s="349"/>
    </row>
    <row r="226" spans="1:4" ht="14.25">
      <c r="A226" s="349"/>
      <c r="B226" s="349"/>
      <c r="C226" s="349"/>
      <c r="D226" s="349"/>
    </row>
    <row r="227" spans="1:4" ht="14.25">
      <c r="A227" s="349"/>
      <c r="B227" s="349"/>
      <c r="C227" s="349"/>
      <c r="D227" s="349"/>
    </row>
    <row r="228" spans="1:4" ht="14.25">
      <c r="A228" s="349"/>
      <c r="B228" s="349"/>
      <c r="C228" s="349"/>
      <c r="D228" s="349"/>
    </row>
    <row r="229" spans="1:4" ht="14.25">
      <c r="A229" s="349"/>
      <c r="B229" s="349"/>
      <c r="C229" s="349"/>
      <c r="D229" s="349"/>
    </row>
    <row r="230" spans="1:4" ht="14.25">
      <c r="A230" s="349"/>
      <c r="B230" s="349"/>
      <c r="C230" s="349"/>
      <c r="D230" s="349"/>
    </row>
    <row r="231" spans="1:4" ht="14.25">
      <c r="A231" s="349"/>
      <c r="B231" s="349"/>
      <c r="C231" s="349"/>
      <c r="D231" s="349"/>
    </row>
  </sheetData>
  <sheetProtection/>
  <mergeCells count="2">
    <mergeCell ref="A2:D2"/>
    <mergeCell ref="A3:C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W15"/>
  <sheetViews>
    <sheetView showZeros="0" zoomScalePageLayoutView="0" workbookViewId="0" topLeftCell="A1">
      <selection activeCell="A11" sqref="A11"/>
    </sheetView>
  </sheetViews>
  <sheetFormatPr defaultColWidth="13.375" defaultRowHeight="32.25" customHeight="1"/>
  <cols>
    <col min="1" max="1" width="29.625" style="105" customWidth="1"/>
    <col min="2" max="3" width="14.75390625" style="105" customWidth="1"/>
    <col min="4" max="4" width="16.125" style="105" customWidth="1"/>
    <col min="5" max="5" width="12.875" style="333" customWidth="1"/>
    <col min="6" max="6" width="11.625" style="333" customWidth="1"/>
    <col min="7" max="7" width="14.25390625" style="333" customWidth="1"/>
    <col min="8" max="8" width="13.375" style="105" customWidth="1"/>
    <col min="9" max="10" width="24.75390625" style="105" customWidth="1"/>
    <col min="11" max="16384" width="13.375" style="105" customWidth="1"/>
  </cols>
  <sheetData>
    <row r="1" spans="1:7" ht="32.25" customHeight="1">
      <c r="A1" s="566"/>
      <c r="B1" s="104"/>
      <c r="C1" s="104"/>
      <c r="D1" s="104"/>
      <c r="E1" s="334"/>
      <c r="F1" s="334"/>
      <c r="G1" s="334"/>
    </row>
    <row r="2" spans="1:7" s="324" customFormat="1" ht="25.5">
      <c r="A2" s="538" t="s">
        <v>1119</v>
      </c>
      <c r="B2" s="538"/>
      <c r="C2" s="538"/>
      <c r="D2" s="538"/>
      <c r="E2" s="538"/>
      <c r="F2" s="538"/>
      <c r="G2" s="538"/>
    </row>
    <row r="3" spans="1:7" ht="32.25" customHeight="1">
      <c r="A3" s="325"/>
      <c r="B3" s="325"/>
      <c r="C3" s="325"/>
      <c r="D3" s="325"/>
      <c r="E3" s="335"/>
      <c r="F3" s="335"/>
      <c r="G3" s="336" t="s">
        <v>1</v>
      </c>
    </row>
    <row r="4" spans="1:7" s="101" customFormat="1" ht="27.75" customHeight="1">
      <c r="A4" s="567" t="s">
        <v>670</v>
      </c>
      <c r="B4" s="567" t="s">
        <v>817</v>
      </c>
      <c r="C4" s="567"/>
      <c r="D4" s="567"/>
      <c r="E4" s="568" t="s">
        <v>818</v>
      </c>
      <c r="F4" s="568"/>
      <c r="G4" s="568"/>
    </row>
    <row r="5" spans="1:7" s="101" customFormat="1" ht="32.25" customHeight="1">
      <c r="A5" s="567"/>
      <c r="B5" s="569" t="s">
        <v>126</v>
      </c>
      <c r="C5" s="569" t="s">
        <v>819</v>
      </c>
      <c r="D5" s="569" t="s">
        <v>820</v>
      </c>
      <c r="E5" s="570" t="s">
        <v>126</v>
      </c>
      <c r="F5" s="569" t="s">
        <v>819</v>
      </c>
      <c r="G5" s="569" t="s">
        <v>820</v>
      </c>
    </row>
    <row r="6" spans="1:23" s="331" customFormat="1" ht="36.75" customHeight="1">
      <c r="A6" s="337" t="s">
        <v>821</v>
      </c>
      <c r="B6" s="571">
        <f>SUM(C6:D6)</f>
        <v>1365299</v>
      </c>
      <c r="C6" s="571">
        <v>441729</v>
      </c>
      <c r="D6" s="571">
        <v>923570</v>
      </c>
      <c r="E6" s="572">
        <v>1365299</v>
      </c>
      <c r="F6" s="572">
        <v>441729</v>
      </c>
      <c r="G6" s="572">
        <v>923570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s="332" customFormat="1" ht="36.75" customHeight="1">
      <c r="A7" s="337" t="s">
        <v>822</v>
      </c>
      <c r="B7" s="572">
        <f>SUM(C7:D7)</f>
        <v>1136526</v>
      </c>
      <c r="C7" s="572">
        <v>349036</v>
      </c>
      <c r="D7" s="572">
        <v>787490</v>
      </c>
      <c r="E7" s="572">
        <v>1136526</v>
      </c>
      <c r="F7" s="572">
        <v>349036</v>
      </c>
      <c r="G7" s="572">
        <v>787490</v>
      </c>
      <c r="H7" s="338"/>
      <c r="I7" s="104"/>
      <c r="J7" s="104"/>
      <c r="K7" s="104"/>
      <c r="L7" s="104"/>
      <c r="M7" s="104"/>
      <c r="N7" s="104"/>
      <c r="O7" s="104"/>
      <c r="P7" s="104"/>
      <c r="Q7" s="101"/>
      <c r="R7" s="104"/>
      <c r="S7" s="104"/>
      <c r="T7" s="104"/>
      <c r="U7" s="104"/>
      <c r="V7" s="104"/>
      <c r="W7" s="104"/>
    </row>
    <row r="8" spans="1:23" s="332" customFormat="1" ht="36.75" customHeight="1">
      <c r="A8" s="337" t="s">
        <v>823</v>
      </c>
      <c r="B8" s="572">
        <v>1559699</v>
      </c>
      <c r="C8" s="572">
        <v>508329</v>
      </c>
      <c r="D8" s="572">
        <v>1051370</v>
      </c>
      <c r="E8" s="572">
        <v>1559699</v>
      </c>
      <c r="F8" s="572">
        <v>508329</v>
      </c>
      <c r="G8" s="572">
        <v>1051370</v>
      </c>
      <c r="H8" s="338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1:8" s="104" customFormat="1" ht="36.75" customHeight="1">
      <c r="A9" s="337" t="s">
        <v>824</v>
      </c>
      <c r="B9" s="572">
        <v>266380</v>
      </c>
      <c r="C9" s="572">
        <v>80762</v>
      </c>
      <c r="D9" s="572">
        <v>185618</v>
      </c>
      <c r="E9" s="572">
        <v>266380</v>
      </c>
      <c r="F9" s="572">
        <v>80762</v>
      </c>
      <c r="G9" s="572">
        <v>185618</v>
      </c>
      <c r="H9" s="338"/>
    </row>
    <row r="10" spans="1:8" s="104" customFormat="1" ht="36.75" customHeight="1">
      <c r="A10" s="337" t="s">
        <v>825</v>
      </c>
      <c r="B10" s="573">
        <v>76005</v>
      </c>
      <c r="C10" s="573">
        <v>16361</v>
      </c>
      <c r="D10" s="573">
        <v>59644</v>
      </c>
      <c r="E10" s="573">
        <v>76005</v>
      </c>
      <c r="F10" s="573">
        <v>16361</v>
      </c>
      <c r="G10" s="573">
        <v>59644</v>
      </c>
      <c r="H10" s="338"/>
    </row>
    <row r="11" spans="1:23" s="332" customFormat="1" ht="36.75" customHeight="1">
      <c r="A11" s="337" t="s">
        <v>826</v>
      </c>
      <c r="B11" s="339">
        <v>1326901</v>
      </c>
      <c r="C11" s="339">
        <v>413437</v>
      </c>
      <c r="D11" s="339">
        <v>913464</v>
      </c>
      <c r="E11" s="339">
        <v>1326901</v>
      </c>
      <c r="F11" s="339">
        <v>413437</v>
      </c>
      <c r="G11" s="339">
        <v>913464</v>
      </c>
      <c r="H11" s="338"/>
      <c r="I11" s="338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</row>
    <row r="12" spans="1:7" ht="32.25" customHeight="1">
      <c r="A12" s="560" t="s">
        <v>1133</v>
      </c>
      <c r="B12" s="561"/>
      <c r="C12" s="561"/>
      <c r="D12" s="561"/>
      <c r="E12" s="562"/>
      <c r="F12" s="562"/>
      <c r="G12" s="562"/>
    </row>
    <row r="13" spans="1:7" ht="14.25">
      <c r="A13" s="574" t="s">
        <v>1120</v>
      </c>
      <c r="B13" s="574"/>
      <c r="C13" s="574"/>
      <c r="D13" s="574"/>
      <c r="E13" s="574"/>
      <c r="F13" s="574"/>
      <c r="G13" s="574"/>
    </row>
    <row r="14" spans="1:7" ht="14.25">
      <c r="A14" s="574" t="s">
        <v>1121</v>
      </c>
      <c r="B14" s="574"/>
      <c r="C14" s="574"/>
      <c r="D14" s="574"/>
      <c r="E14" s="574"/>
      <c r="F14" s="574"/>
      <c r="G14" s="574"/>
    </row>
    <row r="15" spans="1:7" ht="14.25">
      <c r="A15" s="574" t="s">
        <v>1122</v>
      </c>
      <c r="B15" s="574"/>
      <c r="C15" s="574"/>
      <c r="D15" s="574"/>
      <c r="E15" s="574"/>
      <c r="F15" s="574"/>
      <c r="G15" s="574"/>
    </row>
  </sheetData>
  <sheetProtection/>
  <mergeCells count="7">
    <mergeCell ref="A14:G14"/>
    <mergeCell ref="A15:G15"/>
    <mergeCell ref="A2:G2"/>
    <mergeCell ref="B4:D4"/>
    <mergeCell ref="E4:G4"/>
    <mergeCell ref="A4:A5"/>
    <mergeCell ref="A13:G13"/>
  </mergeCells>
  <printOptions horizontalCentered="1"/>
  <pageMargins left="0.75" right="0.75" top="0.94" bottom="0.94" header="0.31" footer="0.31"/>
  <pageSetup horizontalDpi="600" verticalDpi="600" orientation="portrait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H20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IV18"/>
    </sheetView>
  </sheetViews>
  <sheetFormatPr defaultColWidth="8.75390625" defaultRowHeight="18.75" customHeight="1"/>
  <cols>
    <col min="1" max="1" width="38.75390625" style="105" customWidth="1"/>
    <col min="2" max="2" width="16.875" style="105" customWidth="1"/>
    <col min="3" max="3" width="19.00390625" style="105" customWidth="1"/>
    <col min="4" max="4" width="14.625" style="575" customWidth="1"/>
    <col min="5" max="30" width="9.00390625" style="105" customWidth="1"/>
    <col min="31" max="16384" width="8.75390625" style="105" customWidth="1"/>
  </cols>
  <sheetData>
    <row r="1" spans="1:3" ht="18" customHeight="1">
      <c r="A1" s="575"/>
      <c r="B1" s="575"/>
      <c r="C1" s="575"/>
    </row>
    <row r="2" spans="1:4" s="324" customFormat="1" ht="25.5">
      <c r="A2" s="538" t="s">
        <v>1123</v>
      </c>
      <c r="B2" s="538"/>
      <c r="C2" s="538"/>
      <c r="D2" s="538"/>
    </row>
    <row r="3" spans="1:4" ht="14.25">
      <c r="A3" s="325"/>
      <c r="B3" s="325"/>
      <c r="C3" s="325"/>
      <c r="D3" s="326" t="s">
        <v>1</v>
      </c>
    </row>
    <row r="4" spans="1:4" s="101" customFormat="1" ht="39" customHeight="1">
      <c r="A4" s="327" t="s">
        <v>827</v>
      </c>
      <c r="B4" s="576" t="s">
        <v>828</v>
      </c>
      <c r="C4" s="577" t="s">
        <v>1124</v>
      </c>
      <c r="D4" s="576" t="s">
        <v>1118</v>
      </c>
    </row>
    <row r="5" spans="1:4" s="104" customFormat="1" ht="21" customHeight="1">
      <c r="A5" s="140" t="s">
        <v>829</v>
      </c>
      <c r="B5" s="209">
        <f>SUM(B6:B18)</f>
        <v>1559699</v>
      </c>
      <c r="C5" s="209">
        <v>1326901</v>
      </c>
      <c r="D5" s="209"/>
    </row>
    <row r="6" spans="1:4" s="104" customFormat="1" ht="21" customHeight="1">
      <c r="A6" s="140" t="s">
        <v>830</v>
      </c>
      <c r="B6" s="578">
        <v>508329</v>
      </c>
      <c r="C6" s="209">
        <v>413437</v>
      </c>
      <c r="D6" s="578"/>
    </row>
    <row r="7" spans="1:4" s="104" customFormat="1" ht="21" customHeight="1">
      <c r="A7" s="140" t="s">
        <v>831</v>
      </c>
      <c r="B7" s="579">
        <v>29846</v>
      </c>
      <c r="C7" s="210">
        <v>29344</v>
      </c>
      <c r="D7" s="579"/>
    </row>
    <row r="8" spans="1:4" s="104" customFormat="1" ht="21" customHeight="1">
      <c r="A8" s="140" t="s">
        <v>832</v>
      </c>
      <c r="B8" s="579">
        <v>29560</v>
      </c>
      <c r="C8" s="210">
        <v>28178</v>
      </c>
      <c r="D8" s="579"/>
    </row>
    <row r="9" spans="1:4" s="104" customFormat="1" ht="21" customHeight="1">
      <c r="A9" s="140" t="s">
        <v>833</v>
      </c>
      <c r="B9" s="579">
        <v>41240</v>
      </c>
      <c r="C9" s="210">
        <v>32927</v>
      </c>
      <c r="D9" s="579"/>
    </row>
    <row r="10" spans="1:4" s="104" customFormat="1" ht="21" customHeight="1">
      <c r="A10" s="140" t="s">
        <v>834</v>
      </c>
      <c r="B10" s="579">
        <v>32293</v>
      </c>
      <c r="C10" s="210">
        <v>29947</v>
      </c>
      <c r="D10" s="579"/>
    </row>
    <row r="11" spans="1:4" s="104" customFormat="1" ht="21" customHeight="1">
      <c r="A11" s="140" t="s">
        <v>835</v>
      </c>
      <c r="B11" s="579">
        <v>21137</v>
      </c>
      <c r="C11" s="580">
        <v>15886.95</v>
      </c>
      <c r="D11" s="579"/>
    </row>
    <row r="12" spans="1:4" s="104" customFormat="1" ht="21" customHeight="1">
      <c r="A12" s="140" t="s">
        <v>836</v>
      </c>
      <c r="B12" s="579">
        <v>21692</v>
      </c>
      <c r="C12" s="580">
        <v>17772</v>
      </c>
      <c r="D12" s="579"/>
    </row>
    <row r="13" spans="1:4" ht="21" customHeight="1">
      <c r="A13" s="140" t="s">
        <v>837</v>
      </c>
      <c r="B13" s="579">
        <v>162658</v>
      </c>
      <c r="C13" s="210">
        <v>138803</v>
      </c>
      <c r="D13" s="579"/>
    </row>
    <row r="14" spans="1:4" ht="21" customHeight="1">
      <c r="A14" s="140" t="s">
        <v>838</v>
      </c>
      <c r="B14" s="579">
        <v>150653</v>
      </c>
      <c r="C14" s="210">
        <v>147116</v>
      </c>
      <c r="D14" s="579"/>
    </row>
    <row r="15" spans="1:4" ht="21" customHeight="1">
      <c r="A15" s="140" t="s">
        <v>839</v>
      </c>
      <c r="B15" s="579">
        <v>168903</v>
      </c>
      <c r="C15" s="210">
        <v>134223</v>
      </c>
      <c r="D15" s="579"/>
    </row>
    <row r="16" spans="1:8" ht="21" customHeight="1">
      <c r="A16" s="328" t="s">
        <v>840</v>
      </c>
      <c r="B16" s="581">
        <v>64986</v>
      </c>
      <c r="C16" s="329">
        <v>64895</v>
      </c>
      <c r="D16" s="581"/>
      <c r="F16" s="270"/>
      <c r="G16" s="270"/>
      <c r="H16" s="270"/>
    </row>
    <row r="17" spans="1:4" ht="21" customHeight="1">
      <c r="A17" s="140" t="s">
        <v>841</v>
      </c>
      <c r="B17" s="579">
        <v>181440</v>
      </c>
      <c r="C17" s="330">
        <v>163998</v>
      </c>
      <c r="D17" s="579"/>
    </row>
    <row r="18" spans="1:8" ht="21" customHeight="1">
      <c r="A18" s="140" t="s">
        <v>842</v>
      </c>
      <c r="B18" s="579">
        <v>146962</v>
      </c>
      <c r="C18" s="330">
        <v>110374</v>
      </c>
      <c r="D18" s="579"/>
      <c r="F18" s="270"/>
      <c r="G18" s="270"/>
      <c r="H18" s="270"/>
    </row>
    <row r="19" spans="1:7" ht="38.25" customHeight="1">
      <c r="A19" s="582" t="s">
        <v>1125</v>
      </c>
      <c r="B19" s="582"/>
      <c r="C19" s="582"/>
      <c r="D19" s="582"/>
      <c r="E19" s="101"/>
      <c r="F19" s="101"/>
      <c r="G19" s="101"/>
    </row>
    <row r="20" spans="1:4" ht="18.75" customHeight="1">
      <c r="A20" s="582" t="s">
        <v>1126</v>
      </c>
      <c r="B20" s="582"/>
      <c r="C20" s="582"/>
      <c r="D20" s="582"/>
    </row>
  </sheetData>
  <sheetProtection/>
  <mergeCells count="3">
    <mergeCell ref="A2:D2"/>
    <mergeCell ref="A19:D19"/>
    <mergeCell ref="A20:D20"/>
  </mergeCells>
  <printOptions horizontalCentered="1"/>
  <pageMargins left="0.75" right="0.75" top="0.55" bottom="0.16" header="0.31" footer="0.31"/>
  <pageSetup horizontalDpi="600" verticalDpi="600" orientation="portrait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D5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34.50390625" style="294" customWidth="1"/>
    <col min="2" max="2" width="13.50390625" style="294" customWidth="1"/>
    <col min="3" max="3" width="35.25390625" style="294" customWidth="1"/>
    <col min="4" max="4" width="13.50390625" style="294" customWidth="1"/>
    <col min="5" max="16384" width="9.00390625" style="294" customWidth="1"/>
  </cols>
  <sheetData>
    <row r="1" ht="19.5" customHeight="1">
      <c r="A1" s="290"/>
    </row>
    <row r="2" spans="1:4" ht="37.5" customHeight="1">
      <c r="A2" s="536" t="s">
        <v>843</v>
      </c>
      <c r="B2" s="536"/>
      <c r="C2" s="536"/>
      <c r="D2" s="536"/>
    </row>
    <row r="3" spans="3:4" ht="19.5" customHeight="1">
      <c r="C3" s="295"/>
      <c r="D3" s="296" t="s">
        <v>1</v>
      </c>
    </row>
    <row r="4" spans="1:4" ht="21.75" customHeight="1">
      <c r="A4" s="297" t="s">
        <v>2</v>
      </c>
      <c r="B4" s="297" t="s">
        <v>3</v>
      </c>
      <c r="C4" s="297" t="s">
        <v>670</v>
      </c>
      <c r="D4" s="297" t="s">
        <v>4</v>
      </c>
    </row>
    <row r="5" spans="1:4" s="290" customFormat="1" ht="21.75" customHeight="1">
      <c r="A5" s="315" t="s">
        <v>844</v>
      </c>
      <c r="B5" s="309"/>
      <c r="C5" s="298" t="s">
        <v>18</v>
      </c>
      <c r="D5" s="299">
        <f>D6+D7</f>
        <v>37</v>
      </c>
    </row>
    <row r="6" spans="1:4" s="290" customFormat="1" ht="21.75" customHeight="1">
      <c r="A6" s="315" t="s">
        <v>845</v>
      </c>
      <c r="B6" s="309"/>
      <c r="C6" s="300" t="s">
        <v>846</v>
      </c>
      <c r="D6" s="301">
        <v>7</v>
      </c>
    </row>
    <row r="7" spans="1:4" s="290" customFormat="1" ht="21.75" customHeight="1">
      <c r="A7" s="315" t="s">
        <v>847</v>
      </c>
      <c r="B7" s="309"/>
      <c r="C7" s="302" t="s">
        <v>848</v>
      </c>
      <c r="D7" s="301">
        <v>30</v>
      </c>
    </row>
    <row r="8" spans="1:4" s="290" customFormat="1" ht="21.75" customHeight="1">
      <c r="A8" s="315" t="s">
        <v>849</v>
      </c>
      <c r="B8" s="309"/>
      <c r="C8" s="298" t="s">
        <v>20</v>
      </c>
      <c r="D8" s="299">
        <f>D9</f>
        <v>11903</v>
      </c>
    </row>
    <row r="9" spans="1:4" s="290" customFormat="1" ht="21.75" customHeight="1">
      <c r="A9" s="315" t="s">
        <v>850</v>
      </c>
      <c r="B9" s="316">
        <v>21940</v>
      </c>
      <c r="C9" s="300" t="s">
        <v>851</v>
      </c>
      <c r="D9" s="301">
        <v>11903</v>
      </c>
    </row>
    <row r="10" spans="1:4" s="290" customFormat="1" ht="21.75" customHeight="1">
      <c r="A10" s="315" t="s">
        <v>852</v>
      </c>
      <c r="B10" s="316">
        <v>7780</v>
      </c>
      <c r="C10" s="298" t="s">
        <v>26</v>
      </c>
      <c r="D10" s="299">
        <f>SUM(D11:D16)</f>
        <v>1192349</v>
      </c>
    </row>
    <row r="11" spans="1:4" s="290" customFormat="1" ht="21.75" customHeight="1">
      <c r="A11" s="315" t="s">
        <v>853</v>
      </c>
      <c r="B11" s="316">
        <v>978832</v>
      </c>
      <c r="C11" s="300" t="s">
        <v>854</v>
      </c>
      <c r="D11" s="301">
        <v>904973</v>
      </c>
    </row>
    <row r="12" spans="1:4" s="290" customFormat="1" ht="21.75" customHeight="1">
      <c r="A12" s="317" t="s">
        <v>855</v>
      </c>
      <c r="B12" s="309"/>
      <c r="C12" s="300" t="s">
        <v>856</v>
      </c>
      <c r="D12" s="301">
        <v>21942</v>
      </c>
    </row>
    <row r="13" spans="1:4" s="290" customFormat="1" ht="21.75" customHeight="1">
      <c r="A13" s="315" t="s">
        <v>857</v>
      </c>
      <c r="B13" s="309"/>
      <c r="C13" s="300" t="s">
        <v>858</v>
      </c>
      <c r="D13" s="301">
        <v>7868</v>
      </c>
    </row>
    <row r="14" spans="1:4" s="290" customFormat="1" ht="21.75" customHeight="1">
      <c r="A14" s="315" t="s">
        <v>859</v>
      </c>
      <c r="B14" s="316">
        <v>60446</v>
      </c>
      <c r="C14" s="300" t="s">
        <v>860</v>
      </c>
      <c r="D14" s="301">
        <v>60802</v>
      </c>
    </row>
    <row r="15" spans="1:4" s="290" customFormat="1" ht="21.75" customHeight="1">
      <c r="A15" s="315" t="s">
        <v>861</v>
      </c>
      <c r="B15" s="309"/>
      <c r="C15" s="300" t="s">
        <v>862</v>
      </c>
      <c r="D15" s="301">
        <v>8364</v>
      </c>
    </row>
    <row r="16" spans="1:4" s="290" customFormat="1" ht="27">
      <c r="A16" s="315" t="s">
        <v>863</v>
      </c>
      <c r="B16" s="309"/>
      <c r="C16" s="300" t="s">
        <v>864</v>
      </c>
      <c r="D16" s="301">
        <v>188400</v>
      </c>
    </row>
    <row r="17" spans="1:4" s="290" customFormat="1" ht="21.75" customHeight="1">
      <c r="A17" s="315" t="s">
        <v>865</v>
      </c>
      <c r="B17" s="310"/>
      <c r="C17" s="298" t="s">
        <v>28</v>
      </c>
      <c r="D17" s="299">
        <f>SUM(D18:D19)</f>
        <v>720</v>
      </c>
    </row>
    <row r="18" spans="1:4" s="290" customFormat="1" ht="21.75" customHeight="1">
      <c r="A18" s="315" t="s">
        <v>866</v>
      </c>
      <c r="B18" s="316">
        <v>8340</v>
      </c>
      <c r="C18" s="302" t="s">
        <v>867</v>
      </c>
      <c r="D18" s="301">
        <v>720</v>
      </c>
    </row>
    <row r="19" spans="1:4" s="290" customFormat="1" ht="21.75" customHeight="1">
      <c r="A19" s="315" t="s">
        <v>868</v>
      </c>
      <c r="B19" s="309"/>
      <c r="C19" s="302" t="s">
        <v>869</v>
      </c>
      <c r="D19" s="301"/>
    </row>
    <row r="20" spans="1:4" s="290" customFormat="1" ht="21.75" customHeight="1">
      <c r="A20" s="315" t="s">
        <v>870</v>
      </c>
      <c r="B20" s="309">
        <v>520</v>
      </c>
      <c r="C20" s="298" t="s">
        <v>30</v>
      </c>
      <c r="D20" s="299">
        <f>D21</f>
        <v>990</v>
      </c>
    </row>
    <row r="21" spans="1:4" s="291" customFormat="1" ht="19.5" customHeight="1">
      <c r="A21" s="318"/>
      <c r="B21" s="309"/>
      <c r="C21" s="302" t="s">
        <v>871</v>
      </c>
      <c r="D21" s="301">
        <v>990</v>
      </c>
    </row>
    <row r="22" spans="1:4" s="291" customFormat="1" ht="19.5" customHeight="1">
      <c r="A22" s="318"/>
      <c r="B22" s="309"/>
      <c r="C22" s="298" t="s">
        <v>48</v>
      </c>
      <c r="D22" s="299">
        <f>SUM(D23:D25)</f>
        <v>3507</v>
      </c>
    </row>
    <row r="23" spans="1:4" s="290" customFormat="1" ht="21.75" customHeight="1">
      <c r="A23" s="319"/>
      <c r="B23" s="309"/>
      <c r="C23" s="302" t="s">
        <v>872</v>
      </c>
      <c r="D23" s="303">
        <v>544</v>
      </c>
    </row>
    <row r="24" spans="1:4" s="290" customFormat="1" ht="21.75" customHeight="1">
      <c r="A24" s="319"/>
      <c r="B24" s="301"/>
      <c r="C24" s="302" t="s">
        <v>873</v>
      </c>
      <c r="D24" s="303">
        <v>2318</v>
      </c>
    </row>
    <row r="25" spans="1:4" s="290" customFormat="1" ht="21.75" customHeight="1">
      <c r="A25" s="320"/>
      <c r="B25" s="301"/>
      <c r="C25" s="304" t="s">
        <v>874</v>
      </c>
      <c r="D25" s="303">
        <v>645</v>
      </c>
    </row>
    <row r="26" spans="1:4" s="290" customFormat="1" ht="21.75" customHeight="1">
      <c r="A26" s="320"/>
      <c r="B26" s="301"/>
      <c r="C26" s="298" t="s">
        <v>120</v>
      </c>
      <c r="D26" s="303">
        <v>16117</v>
      </c>
    </row>
    <row r="27" spans="1:4" s="290" customFormat="1" ht="21.75" customHeight="1">
      <c r="A27" s="320"/>
      <c r="B27" s="301"/>
      <c r="C27" s="305"/>
      <c r="D27" s="303"/>
    </row>
    <row r="28" spans="1:4" s="290" customFormat="1" ht="21.75" customHeight="1">
      <c r="A28" s="320"/>
      <c r="B28" s="301"/>
      <c r="C28" s="305"/>
      <c r="D28" s="303"/>
    </row>
    <row r="29" spans="1:4" s="290" customFormat="1" ht="21.75" customHeight="1">
      <c r="A29" s="320"/>
      <c r="B29" s="301"/>
      <c r="C29" s="306" t="s">
        <v>875</v>
      </c>
      <c r="D29" s="307">
        <f>D22+D20+D17+D10+D8+D5+D26</f>
        <v>1225623</v>
      </c>
    </row>
    <row r="30" spans="1:4" s="290" customFormat="1" ht="21.75" customHeight="1">
      <c r="A30" s="306" t="s">
        <v>876</v>
      </c>
      <c r="B30" s="299">
        <f>SUM(B5:B29)</f>
        <v>1077858</v>
      </c>
      <c r="C30" s="308" t="s">
        <v>877</v>
      </c>
      <c r="D30" s="309">
        <f>D31+D35+D36+D37</f>
        <v>72974</v>
      </c>
    </row>
    <row r="31" spans="1:4" s="270" customFormat="1" ht="21.75" customHeight="1">
      <c r="A31" s="308" t="s">
        <v>878</v>
      </c>
      <c r="B31" s="321">
        <f>B32+B35+B36+B38+B39</f>
        <v>220739</v>
      </c>
      <c r="C31" s="310" t="s">
        <v>879</v>
      </c>
      <c r="D31" s="309">
        <f>D32+D33</f>
        <v>0</v>
      </c>
    </row>
    <row r="32" spans="1:4" s="270" customFormat="1" ht="21.75" customHeight="1">
      <c r="A32" s="310" t="s">
        <v>880</v>
      </c>
      <c r="B32" s="321">
        <f>B33+B34</f>
        <v>31867</v>
      </c>
      <c r="C32" s="310" t="s">
        <v>881</v>
      </c>
      <c r="D32" s="309"/>
    </row>
    <row r="33" spans="1:4" s="270" customFormat="1" ht="21.75" customHeight="1">
      <c r="A33" s="310" t="s">
        <v>882</v>
      </c>
      <c r="B33" s="309">
        <v>31867</v>
      </c>
      <c r="C33" s="310" t="s">
        <v>883</v>
      </c>
      <c r="D33" s="309"/>
    </row>
    <row r="34" spans="1:4" s="270" customFormat="1" ht="21.75" customHeight="1">
      <c r="A34" s="310" t="s">
        <v>884</v>
      </c>
      <c r="B34" s="322"/>
      <c r="C34" s="310"/>
      <c r="D34" s="309"/>
    </row>
    <row r="35" spans="1:4" s="270" customFormat="1" ht="21.75" customHeight="1">
      <c r="A35" s="310" t="s">
        <v>885</v>
      </c>
      <c r="B35" s="322">
        <v>472</v>
      </c>
      <c r="C35" s="310" t="s">
        <v>886</v>
      </c>
      <c r="D35" s="309">
        <v>50000</v>
      </c>
    </row>
    <row r="36" spans="1:4" s="270" customFormat="1" ht="21.75" customHeight="1">
      <c r="A36" s="310" t="s">
        <v>887</v>
      </c>
      <c r="B36" s="322"/>
      <c r="C36" s="311" t="s">
        <v>888</v>
      </c>
      <c r="D36" s="309">
        <v>22974</v>
      </c>
    </row>
    <row r="37" spans="1:4" s="270" customFormat="1" ht="21.75" customHeight="1">
      <c r="A37" s="310" t="s">
        <v>889</v>
      </c>
      <c r="B37" s="309"/>
      <c r="C37" s="311" t="s">
        <v>890</v>
      </c>
      <c r="D37" s="312"/>
    </row>
    <row r="38" spans="1:4" s="270" customFormat="1" ht="21.75" customHeight="1">
      <c r="A38" s="311" t="s">
        <v>891</v>
      </c>
      <c r="B38" s="309"/>
      <c r="C38" s="305"/>
      <c r="D38" s="305"/>
    </row>
    <row r="39" spans="1:4" s="270" customFormat="1" ht="21.75" customHeight="1">
      <c r="A39" s="311" t="s">
        <v>892</v>
      </c>
      <c r="B39" s="309">
        <v>188400</v>
      </c>
      <c r="C39" s="305"/>
      <c r="D39" s="305"/>
    </row>
    <row r="40" spans="1:4" ht="21.75" customHeight="1">
      <c r="A40" s="300"/>
      <c r="B40" s="301"/>
      <c r="C40" s="300"/>
      <c r="D40" s="301"/>
    </row>
    <row r="41" spans="1:4" s="290" customFormat="1" ht="21.75" customHeight="1">
      <c r="A41" s="306" t="s">
        <v>62</v>
      </c>
      <c r="B41" s="307">
        <f>B30+B31</f>
        <v>1298597</v>
      </c>
      <c r="C41" s="306" t="s">
        <v>63</v>
      </c>
      <c r="D41" s="307">
        <f>D29+D30</f>
        <v>1298597</v>
      </c>
    </row>
    <row r="42" spans="1:4" s="290" customFormat="1" ht="21.75" customHeight="1">
      <c r="A42" s="294"/>
      <c r="D42" s="313"/>
    </row>
    <row r="43" spans="1:4" ht="21.75" customHeight="1">
      <c r="A43" s="290"/>
      <c r="B43" s="323"/>
      <c r="D43" s="314"/>
    </row>
    <row r="44" spans="1:2" ht="21.75" customHeight="1">
      <c r="A44" s="290"/>
      <c r="B44" s="290"/>
    </row>
    <row r="45" ht="21.75" customHeight="1"/>
    <row r="46" ht="21.75" customHeight="1"/>
    <row r="47" ht="21.75" customHeight="1"/>
    <row r="48" ht="21.75" customHeight="1"/>
    <row r="49" spans="1:4" s="292" customFormat="1" ht="21.75" customHeight="1">
      <c r="A49" s="294"/>
      <c r="B49" s="294"/>
      <c r="C49" s="294"/>
      <c r="D49" s="294"/>
    </row>
    <row r="50" ht="21.75" customHeight="1"/>
    <row r="51" spans="1:4" s="290" customFormat="1" ht="19.5" customHeight="1">
      <c r="A51" s="294"/>
      <c r="B51" s="294"/>
      <c r="C51" s="294"/>
      <c r="D51" s="294"/>
    </row>
    <row r="52" spans="1:4" s="293" customFormat="1" ht="19.5" customHeight="1">
      <c r="A52" s="294"/>
      <c r="B52" s="294"/>
      <c r="C52" s="294"/>
      <c r="D52" s="294"/>
    </row>
    <row r="53" spans="1:2" ht="19.5" customHeight="1">
      <c r="A53" s="290"/>
      <c r="B53" s="290"/>
    </row>
    <row r="56" spans="1:4" s="290" customFormat="1" ht="19.5" customHeight="1">
      <c r="A56" s="294"/>
      <c r="B56" s="294"/>
      <c r="C56" s="294"/>
      <c r="D56" s="294"/>
    </row>
  </sheetData>
  <sheetProtection/>
  <protectedRanges>
    <protectedRange sqref="D32 D37" name="区域2"/>
    <protectedRange sqref="B5:B20 B23" name="区域1_1"/>
    <protectedRange sqref="B33:B39" name="区域1_2"/>
    <protectedRange sqref="D33:D36" name="区域2_1"/>
    <protectedRange sqref="D12:D16" name="区域1"/>
  </protectedRanges>
  <mergeCells count="1">
    <mergeCell ref="A2:D2"/>
  </mergeCells>
  <printOptions horizontalCentered="1"/>
  <pageMargins left="0.75" right="0.75" top="0.94" bottom="0.75" header="0.31" footer="0.31"/>
  <pageSetup horizontalDpi="600" verticalDpi="600" orientation="portrait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B5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9.00390625" defaultRowHeight="19.5" customHeight="1"/>
  <cols>
    <col min="1" max="1" width="34.50390625" style="294" customWidth="1"/>
    <col min="2" max="2" width="13.50390625" style="294" customWidth="1"/>
    <col min="3" max="16384" width="9.00390625" style="294" customWidth="1"/>
  </cols>
  <sheetData>
    <row r="1" ht="19.5" customHeight="1">
      <c r="A1" s="290"/>
    </row>
    <row r="2" spans="1:2" ht="37.5" customHeight="1">
      <c r="A2" s="536" t="s">
        <v>893</v>
      </c>
      <c r="B2" s="536"/>
    </row>
    <row r="3" ht="19.5" customHeight="1">
      <c r="B3" s="296" t="s">
        <v>1</v>
      </c>
    </row>
    <row r="4" spans="1:2" ht="21.75" customHeight="1">
      <c r="A4" s="297" t="s">
        <v>2</v>
      </c>
      <c r="B4" s="297" t="s">
        <v>3</v>
      </c>
    </row>
    <row r="5" spans="1:2" s="290" customFormat="1" ht="21.75" customHeight="1">
      <c r="A5" s="315" t="s">
        <v>844</v>
      </c>
      <c r="B5" s="309"/>
    </row>
    <row r="6" spans="1:2" s="290" customFormat="1" ht="21.75" customHeight="1">
      <c r="A6" s="315" t="s">
        <v>845</v>
      </c>
      <c r="B6" s="309"/>
    </row>
    <row r="7" spans="1:2" s="290" customFormat="1" ht="21.75" customHeight="1">
      <c r="A7" s="315" t="s">
        <v>847</v>
      </c>
      <c r="B7" s="309"/>
    </row>
    <row r="8" spans="1:2" s="290" customFormat="1" ht="21.75" customHeight="1">
      <c r="A8" s="315" t="s">
        <v>849</v>
      </c>
      <c r="B8" s="309"/>
    </row>
    <row r="9" spans="1:2" s="290" customFormat="1" ht="21.75" customHeight="1">
      <c r="A9" s="315" t="s">
        <v>850</v>
      </c>
      <c r="B9" s="316">
        <v>21940</v>
      </c>
    </row>
    <row r="10" spans="1:2" s="290" customFormat="1" ht="21.75" customHeight="1">
      <c r="A10" s="315" t="s">
        <v>852</v>
      </c>
      <c r="B10" s="316">
        <v>7780</v>
      </c>
    </row>
    <row r="11" spans="1:2" s="290" customFormat="1" ht="21.75" customHeight="1">
      <c r="A11" s="315" t="s">
        <v>853</v>
      </c>
      <c r="B11" s="316">
        <v>978832</v>
      </c>
    </row>
    <row r="12" spans="1:2" s="290" customFormat="1" ht="21.75" customHeight="1">
      <c r="A12" s="317" t="s">
        <v>855</v>
      </c>
      <c r="B12" s="309"/>
    </row>
    <row r="13" spans="1:2" s="290" customFormat="1" ht="21.75" customHeight="1">
      <c r="A13" s="315" t="s">
        <v>857</v>
      </c>
      <c r="B13" s="309"/>
    </row>
    <row r="14" spans="1:2" s="290" customFormat="1" ht="21.75" customHeight="1">
      <c r="A14" s="315" t="s">
        <v>859</v>
      </c>
      <c r="B14" s="316">
        <v>60446</v>
      </c>
    </row>
    <row r="15" spans="1:2" s="290" customFormat="1" ht="21.75" customHeight="1">
      <c r="A15" s="315" t="s">
        <v>861</v>
      </c>
      <c r="B15" s="309"/>
    </row>
    <row r="16" spans="1:2" s="290" customFormat="1" ht="14.25">
      <c r="A16" s="315" t="s">
        <v>863</v>
      </c>
      <c r="B16" s="309"/>
    </row>
    <row r="17" spans="1:2" s="290" customFormat="1" ht="21.75" customHeight="1">
      <c r="A17" s="315" t="s">
        <v>865</v>
      </c>
      <c r="B17" s="310"/>
    </row>
    <row r="18" spans="1:2" s="290" customFormat="1" ht="21.75" customHeight="1">
      <c r="A18" s="315" t="s">
        <v>866</v>
      </c>
      <c r="B18" s="316">
        <v>8340</v>
      </c>
    </row>
    <row r="19" spans="1:2" s="290" customFormat="1" ht="21.75" customHeight="1">
      <c r="A19" s="315" t="s">
        <v>868</v>
      </c>
      <c r="B19" s="309"/>
    </row>
    <row r="20" spans="1:2" s="290" customFormat="1" ht="21.75" customHeight="1">
      <c r="A20" s="315" t="s">
        <v>870</v>
      </c>
      <c r="B20" s="309">
        <v>520</v>
      </c>
    </row>
    <row r="21" spans="1:2" s="291" customFormat="1" ht="19.5" customHeight="1">
      <c r="A21" s="318"/>
      <c r="B21" s="309"/>
    </row>
    <row r="22" spans="1:2" s="291" customFormat="1" ht="19.5" customHeight="1">
      <c r="A22" s="318"/>
      <c r="B22" s="309"/>
    </row>
    <row r="23" spans="1:2" s="290" customFormat="1" ht="21.75" customHeight="1">
      <c r="A23" s="319"/>
      <c r="B23" s="309"/>
    </row>
    <row r="24" spans="1:2" s="290" customFormat="1" ht="21.75" customHeight="1">
      <c r="A24" s="319"/>
      <c r="B24" s="301"/>
    </row>
    <row r="25" spans="1:2" s="290" customFormat="1" ht="21.75" customHeight="1">
      <c r="A25" s="320"/>
      <c r="B25" s="301"/>
    </row>
    <row r="26" spans="1:2" s="290" customFormat="1" ht="21.75" customHeight="1">
      <c r="A26" s="320"/>
      <c r="B26" s="301"/>
    </row>
    <row r="27" spans="1:2" s="290" customFormat="1" ht="21.75" customHeight="1">
      <c r="A27" s="320"/>
      <c r="B27" s="301"/>
    </row>
    <row r="28" spans="1:2" s="290" customFormat="1" ht="21.75" customHeight="1">
      <c r="A28" s="320"/>
      <c r="B28" s="301"/>
    </row>
    <row r="29" spans="1:2" s="290" customFormat="1" ht="21.75" customHeight="1">
      <c r="A29" s="320"/>
      <c r="B29" s="301"/>
    </row>
    <row r="30" spans="1:2" s="290" customFormat="1" ht="21.75" customHeight="1">
      <c r="A30" s="306" t="s">
        <v>876</v>
      </c>
      <c r="B30" s="299">
        <f>SUM(B5:B29)</f>
        <v>1077858</v>
      </c>
    </row>
    <row r="31" spans="1:2" s="270" customFormat="1" ht="21.75" customHeight="1">
      <c r="A31" s="308" t="s">
        <v>878</v>
      </c>
      <c r="B31" s="321">
        <f>B32+B35+B36+B38+B39</f>
        <v>220739</v>
      </c>
    </row>
    <row r="32" spans="1:2" s="270" customFormat="1" ht="21.75" customHeight="1">
      <c r="A32" s="310" t="s">
        <v>880</v>
      </c>
      <c r="B32" s="321">
        <f>B33+B34</f>
        <v>31867</v>
      </c>
    </row>
    <row r="33" spans="1:2" s="270" customFormat="1" ht="21.75" customHeight="1">
      <c r="A33" s="310" t="s">
        <v>882</v>
      </c>
      <c r="B33" s="309">
        <v>31867</v>
      </c>
    </row>
    <row r="34" spans="1:2" s="270" customFormat="1" ht="21.75" customHeight="1">
      <c r="A34" s="310" t="s">
        <v>884</v>
      </c>
      <c r="B34" s="322"/>
    </row>
    <row r="35" spans="1:2" s="270" customFormat="1" ht="21.75" customHeight="1">
      <c r="A35" s="310" t="s">
        <v>885</v>
      </c>
      <c r="B35" s="322">
        <v>472</v>
      </c>
    </row>
    <row r="36" spans="1:2" s="270" customFormat="1" ht="21.75" customHeight="1">
      <c r="A36" s="310" t="s">
        <v>887</v>
      </c>
      <c r="B36" s="322"/>
    </row>
    <row r="37" spans="1:2" s="270" customFormat="1" ht="21.75" customHeight="1">
      <c r="A37" s="310" t="s">
        <v>889</v>
      </c>
      <c r="B37" s="309"/>
    </row>
    <row r="38" spans="1:2" s="270" customFormat="1" ht="21.75" customHeight="1">
      <c r="A38" s="311" t="s">
        <v>891</v>
      </c>
      <c r="B38" s="309"/>
    </row>
    <row r="39" spans="1:2" s="270" customFormat="1" ht="21.75" customHeight="1">
      <c r="A39" s="311" t="s">
        <v>892</v>
      </c>
      <c r="B39" s="309">
        <v>188400</v>
      </c>
    </row>
    <row r="40" spans="1:2" ht="21.75" customHeight="1">
      <c r="A40" s="300"/>
      <c r="B40" s="301"/>
    </row>
    <row r="41" spans="1:2" s="290" customFormat="1" ht="21.75" customHeight="1">
      <c r="A41" s="306" t="s">
        <v>62</v>
      </c>
      <c r="B41" s="307">
        <f>B30+B31</f>
        <v>1298597</v>
      </c>
    </row>
    <row r="42" s="290" customFormat="1" ht="21.75" customHeight="1">
      <c r="A42" s="294"/>
    </row>
    <row r="43" spans="1:2" ht="21.75" customHeight="1">
      <c r="A43" s="290"/>
      <c r="B43" s="323"/>
    </row>
    <row r="44" spans="1:2" ht="21.75" customHeight="1">
      <c r="A44" s="290"/>
      <c r="B44" s="290"/>
    </row>
    <row r="45" ht="21.75" customHeight="1"/>
    <row r="46" ht="21.75" customHeight="1"/>
    <row r="47" ht="21.75" customHeight="1"/>
    <row r="48" ht="21.75" customHeight="1"/>
    <row r="49" spans="1:2" s="292" customFormat="1" ht="21.75" customHeight="1">
      <c r="A49" s="294"/>
      <c r="B49" s="294"/>
    </row>
    <row r="50" ht="21.75" customHeight="1"/>
    <row r="51" spans="1:2" s="290" customFormat="1" ht="19.5" customHeight="1">
      <c r="A51" s="294"/>
      <c r="B51" s="294"/>
    </row>
    <row r="52" spans="1:2" s="293" customFormat="1" ht="19.5" customHeight="1">
      <c r="A52" s="294"/>
      <c r="B52" s="294"/>
    </row>
    <row r="53" spans="1:2" ht="19.5" customHeight="1">
      <c r="A53" s="290"/>
      <c r="B53" s="290"/>
    </row>
    <row r="56" spans="1:2" s="290" customFormat="1" ht="19.5" customHeight="1">
      <c r="A56" s="294"/>
      <c r="B56" s="294"/>
    </row>
  </sheetData>
  <sheetProtection/>
  <mergeCells count="1">
    <mergeCell ref="A2:B2"/>
  </mergeCells>
  <printOptions horizontalCentered="1"/>
  <pageMargins left="0.75" right="0.75" top="0.94" bottom="0.75" header="0.31" footer="0.31"/>
  <pageSetup horizontalDpi="600" verticalDpi="600" orientation="portrait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2:H56"/>
  <sheetViews>
    <sheetView showZeros="0" zoomScalePageLayoutView="0" workbookViewId="0" topLeftCell="A1">
      <pane xSplit="1" ySplit="4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00390625" defaultRowHeight="19.5" customHeight="1"/>
  <cols>
    <col min="1" max="1" width="35.25390625" style="294" customWidth="1"/>
    <col min="2" max="2" width="13.50390625" style="294" customWidth="1"/>
    <col min="3" max="16384" width="9.00390625" style="294" customWidth="1"/>
  </cols>
  <sheetData>
    <row r="2" spans="1:2" ht="37.5" customHeight="1">
      <c r="A2" s="536" t="s">
        <v>894</v>
      </c>
      <c r="B2" s="536"/>
    </row>
    <row r="3" spans="1:2" ht="19.5" customHeight="1">
      <c r="A3" s="295"/>
      <c r="B3" s="296" t="s">
        <v>1</v>
      </c>
    </row>
    <row r="4" spans="1:2" ht="21.75" customHeight="1">
      <c r="A4" s="297" t="s">
        <v>670</v>
      </c>
      <c r="B4" s="297" t="s">
        <v>4</v>
      </c>
    </row>
    <row r="5" spans="1:2" s="290" customFormat="1" ht="21.75" customHeight="1">
      <c r="A5" s="298" t="s">
        <v>18</v>
      </c>
      <c r="B5" s="299">
        <f>B6+B7</f>
        <v>37</v>
      </c>
    </row>
    <row r="6" spans="1:8" s="290" customFormat="1" ht="21.75" customHeight="1">
      <c r="A6" s="300" t="s">
        <v>846</v>
      </c>
      <c r="B6" s="301">
        <v>7</v>
      </c>
      <c r="E6" s="536"/>
      <c r="F6" s="536"/>
      <c r="G6" s="536"/>
      <c r="H6" s="536"/>
    </row>
    <row r="7" spans="1:2" s="290" customFormat="1" ht="21.75" customHeight="1">
      <c r="A7" s="302" t="s">
        <v>848</v>
      </c>
      <c r="B7" s="301">
        <v>30</v>
      </c>
    </row>
    <row r="8" spans="1:2" s="290" customFormat="1" ht="21.75" customHeight="1">
      <c r="A8" s="298" t="s">
        <v>20</v>
      </c>
      <c r="B8" s="299">
        <f>B9</f>
        <v>11903</v>
      </c>
    </row>
    <row r="9" spans="1:2" s="290" customFormat="1" ht="21.75" customHeight="1">
      <c r="A9" s="300" t="s">
        <v>851</v>
      </c>
      <c r="B9" s="301">
        <v>11903</v>
      </c>
    </row>
    <row r="10" spans="1:2" s="290" customFormat="1" ht="21.75" customHeight="1">
      <c r="A10" s="298" t="s">
        <v>26</v>
      </c>
      <c r="B10" s="299">
        <f>SUM(B11:B16)</f>
        <v>1192349</v>
      </c>
    </row>
    <row r="11" spans="1:2" s="290" customFormat="1" ht="21.75" customHeight="1">
      <c r="A11" s="300" t="s">
        <v>854</v>
      </c>
      <c r="B11" s="301">
        <v>904973</v>
      </c>
    </row>
    <row r="12" spans="1:2" s="290" customFormat="1" ht="21.75" customHeight="1">
      <c r="A12" s="300" t="s">
        <v>856</v>
      </c>
      <c r="B12" s="301">
        <v>21942</v>
      </c>
    </row>
    <row r="13" spans="1:2" s="290" customFormat="1" ht="21.75" customHeight="1">
      <c r="A13" s="300" t="s">
        <v>858</v>
      </c>
      <c r="B13" s="301">
        <v>7868</v>
      </c>
    </row>
    <row r="14" spans="1:2" s="290" customFormat="1" ht="21.75" customHeight="1">
      <c r="A14" s="300" t="s">
        <v>860</v>
      </c>
      <c r="B14" s="301">
        <v>60802</v>
      </c>
    </row>
    <row r="15" spans="1:2" s="290" customFormat="1" ht="21.75" customHeight="1">
      <c r="A15" s="300" t="s">
        <v>862</v>
      </c>
      <c r="B15" s="301">
        <v>8364</v>
      </c>
    </row>
    <row r="16" spans="1:2" s="290" customFormat="1" ht="27">
      <c r="A16" s="300" t="s">
        <v>864</v>
      </c>
      <c r="B16" s="301">
        <v>188400</v>
      </c>
    </row>
    <row r="17" spans="1:2" s="290" customFormat="1" ht="21.75" customHeight="1">
      <c r="A17" s="298" t="s">
        <v>28</v>
      </c>
      <c r="B17" s="299">
        <f>SUM(B18:B19)</f>
        <v>720</v>
      </c>
    </row>
    <row r="18" spans="1:2" s="290" customFormat="1" ht="21.75" customHeight="1">
      <c r="A18" s="302" t="s">
        <v>867</v>
      </c>
      <c r="B18" s="301">
        <v>720</v>
      </c>
    </row>
    <row r="19" spans="1:2" s="290" customFormat="1" ht="21.75" customHeight="1">
      <c r="A19" s="302" t="s">
        <v>869</v>
      </c>
      <c r="B19" s="301"/>
    </row>
    <row r="20" spans="1:2" s="290" customFormat="1" ht="21.75" customHeight="1">
      <c r="A20" s="298" t="s">
        <v>30</v>
      </c>
      <c r="B20" s="299">
        <f>B21</f>
        <v>990</v>
      </c>
    </row>
    <row r="21" spans="1:2" s="291" customFormat="1" ht="19.5" customHeight="1">
      <c r="A21" s="302" t="s">
        <v>871</v>
      </c>
      <c r="B21" s="301">
        <v>990</v>
      </c>
    </row>
    <row r="22" spans="1:2" s="291" customFormat="1" ht="19.5" customHeight="1">
      <c r="A22" s="298" t="s">
        <v>48</v>
      </c>
      <c r="B22" s="299">
        <f>SUM(B23:B25)</f>
        <v>3507</v>
      </c>
    </row>
    <row r="23" spans="1:2" s="290" customFormat="1" ht="21.75" customHeight="1">
      <c r="A23" s="302" t="s">
        <v>872</v>
      </c>
      <c r="B23" s="303">
        <v>544</v>
      </c>
    </row>
    <row r="24" spans="1:2" s="290" customFormat="1" ht="21.75" customHeight="1">
      <c r="A24" s="302" t="s">
        <v>873</v>
      </c>
      <c r="B24" s="303">
        <v>2318</v>
      </c>
    </row>
    <row r="25" spans="1:2" s="290" customFormat="1" ht="21.75" customHeight="1">
      <c r="A25" s="304" t="s">
        <v>874</v>
      </c>
      <c r="B25" s="303">
        <v>645</v>
      </c>
    </row>
    <row r="26" spans="1:2" s="290" customFormat="1" ht="21.75" customHeight="1">
      <c r="A26" s="298" t="s">
        <v>120</v>
      </c>
      <c r="B26" s="303">
        <v>16117</v>
      </c>
    </row>
    <row r="27" spans="1:2" s="290" customFormat="1" ht="21.75" customHeight="1">
      <c r="A27" s="305"/>
      <c r="B27" s="303"/>
    </row>
    <row r="28" spans="1:2" s="290" customFormat="1" ht="21.75" customHeight="1">
      <c r="A28" s="305"/>
      <c r="B28" s="303"/>
    </row>
    <row r="29" spans="1:2" s="290" customFormat="1" ht="21.75" customHeight="1">
      <c r="A29" s="306" t="s">
        <v>875</v>
      </c>
      <c r="B29" s="307">
        <f>B22+B20+B17+B10+B8+B5+B26</f>
        <v>1225623</v>
      </c>
    </row>
    <row r="30" spans="1:2" s="290" customFormat="1" ht="21.75" customHeight="1">
      <c r="A30" s="308" t="s">
        <v>877</v>
      </c>
      <c r="B30" s="309">
        <f>B31+B35+B36+B37</f>
        <v>72974</v>
      </c>
    </row>
    <row r="31" spans="1:2" s="270" customFormat="1" ht="21.75" customHeight="1">
      <c r="A31" s="310" t="s">
        <v>879</v>
      </c>
      <c r="B31" s="309">
        <f>B32+B33</f>
        <v>0</v>
      </c>
    </row>
    <row r="32" spans="1:2" s="270" customFormat="1" ht="21.75" customHeight="1">
      <c r="A32" s="310" t="s">
        <v>881</v>
      </c>
      <c r="B32" s="309"/>
    </row>
    <row r="33" spans="1:2" s="270" customFormat="1" ht="21.75" customHeight="1">
      <c r="A33" s="310" t="s">
        <v>883</v>
      </c>
      <c r="B33" s="309"/>
    </row>
    <row r="34" spans="1:2" s="270" customFormat="1" ht="21.75" customHeight="1">
      <c r="A34" s="310"/>
      <c r="B34" s="309"/>
    </row>
    <row r="35" spans="1:2" s="270" customFormat="1" ht="21.75" customHeight="1">
      <c r="A35" s="310" t="s">
        <v>886</v>
      </c>
      <c r="B35" s="309">
        <v>50000</v>
      </c>
    </row>
    <row r="36" spans="1:2" s="270" customFormat="1" ht="21.75" customHeight="1">
      <c r="A36" s="311" t="s">
        <v>888</v>
      </c>
      <c r="B36" s="309">
        <v>22974</v>
      </c>
    </row>
    <row r="37" spans="1:2" s="270" customFormat="1" ht="21.75" customHeight="1">
      <c r="A37" s="311" t="s">
        <v>890</v>
      </c>
      <c r="B37" s="312"/>
    </row>
    <row r="38" spans="1:2" s="270" customFormat="1" ht="21.75" customHeight="1">
      <c r="A38" s="305"/>
      <c r="B38" s="305"/>
    </row>
    <row r="39" spans="1:2" s="270" customFormat="1" ht="21.75" customHeight="1">
      <c r="A39" s="305"/>
      <c r="B39" s="305"/>
    </row>
    <row r="40" spans="1:2" ht="21.75" customHeight="1">
      <c r="A40" s="300"/>
      <c r="B40" s="301"/>
    </row>
    <row r="41" spans="1:2" s="290" customFormat="1" ht="21.75" customHeight="1">
      <c r="A41" s="306" t="s">
        <v>63</v>
      </c>
      <c r="B41" s="307">
        <f>B29+B30</f>
        <v>1298597</v>
      </c>
    </row>
    <row r="42" s="290" customFormat="1" ht="21.75" customHeight="1">
      <c r="B42" s="313"/>
    </row>
    <row r="43" ht="21.75" customHeight="1">
      <c r="B43" s="314"/>
    </row>
    <row r="44" ht="21.75" customHeight="1"/>
    <row r="45" ht="21.75" customHeight="1"/>
    <row r="46" ht="21.75" customHeight="1"/>
    <row r="47" ht="21.75" customHeight="1"/>
    <row r="48" ht="21.75" customHeight="1"/>
    <row r="49" spans="1:2" s="292" customFormat="1" ht="21.75" customHeight="1">
      <c r="A49" s="294"/>
      <c r="B49" s="294"/>
    </row>
    <row r="50" ht="21.75" customHeight="1"/>
    <row r="51" spans="1:2" s="290" customFormat="1" ht="19.5" customHeight="1">
      <c r="A51" s="294"/>
      <c r="B51" s="294"/>
    </row>
    <row r="52" spans="1:2" s="293" customFormat="1" ht="19.5" customHeight="1">
      <c r="A52" s="294"/>
      <c r="B52" s="294"/>
    </row>
    <row r="56" spans="1:2" s="290" customFormat="1" ht="19.5" customHeight="1">
      <c r="A56" s="294"/>
      <c r="B56" s="294"/>
    </row>
  </sheetData>
  <sheetProtection/>
  <mergeCells count="2">
    <mergeCell ref="A2:B2"/>
    <mergeCell ref="E6:H6"/>
  </mergeCells>
  <printOptions horizontalCentered="1"/>
  <pageMargins left="0.75" right="0.75" top="0.94" bottom="0.75" header="0.31" footer="0.31"/>
  <pageSetup horizontalDpi="600" verticalDpi="600" orientation="portrait" paperSize="9" scale="77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H1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4.25"/>
  <cols>
    <col min="1" max="1" width="32.75390625" style="281" customWidth="1"/>
    <col min="2" max="2" width="12.75390625" style="281" customWidth="1"/>
    <col min="3" max="3" width="31.25390625" style="281" customWidth="1"/>
    <col min="4" max="4" width="12.75390625" style="281" customWidth="1"/>
    <col min="5" max="248" width="9.125" style="281" customWidth="1"/>
    <col min="249" max="16384" width="9.125" style="281" customWidth="1"/>
  </cols>
  <sheetData>
    <row r="1" ht="21" customHeight="1">
      <c r="A1" s="186"/>
    </row>
    <row r="2" spans="1:6" ht="50.25" customHeight="1">
      <c r="A2" s="539" t="s">
        <v>895</v>
      </c>
      <c r="B2" s="539"/>
      <c r="C2" s="539"/>
      <c r="D2" s="539"/>
      <c r="E2" s="282"/>
      <c r="F2" s="282"/>
    </row>
    <row r="3" spans="2:8" ht="18" customHeight="1">
      <c r="B3" s="283"/>
      <c r="C3" s="283"/>
      <c r="D3" s="283" t="s">
        <v>128</v>
      </c>
      <c r="E3" s="540"/>
      <c r="F3" s="540"/>
      <c r="G3" s="283"/>
      <c r="H3" s="283"/>
    </row>
    <row r="4" spans="1:4" ht="40.5" customHeight="1">
      <c r="A4" s="284" t="s">
        <v>896</v>
      </c>
      <c r="B4" s="284" t="s">
        <v>3</v>
      </c>
      <c r="C4" s="284" t="s">
        <v>896</v>
      </c>
      <c r="D4" s="284" t="s">
        <v>4</v>
      </c>
    </row>
    <row r="5" spans="1:4" ht="27" customHeight="1">
      <c r="A5" s="285" t="s">
        <v>897</v>
      </c>
      <c r="B5" s="286">
        <v>508636</v>
      </c>
      <c r="C5" s="285" t="s">
        <v>898</v>
      </c>
      <c r="D5" s="286">
        <v>584236</v>
      </c>
    </row>
    <row r="6" spans="1:4" ht="36.75" customHeight="1">
      <c r="A6" s="285" t="s">
        <v>899</v>
      </c>
      <c r="B6" s="286">
        <v>31867</v>
      </c>
      <c r="C6" s="287" t="s">
        <v>900</v>
      </c>
      <c r="D6" s="286">
        <v>1474</v>
      </c>
    </row>
    <row r="7" spans="1:6" ht="27" customHeight="1">
      <c r="A7" s="285" t="s">
        <v>901</v>
      </c>
      <c r="B7" s="286"/>
      <c r="C7" s="285" t="s">
        <v>902</v>
      </c>
      <c r="D7" s="286">
        <v>30393</v>
      </c>
      <c r="F7" s="288"/>
    </row>
    <row r="8" spans="1:4" ht="27" customHeight="1">
      <c r="A8" s="285" t="s">
        <v>903</v>
      </c>
      <c r="B8" s="286"/>
      <c r="C8" s="285" t="s">
        <v>904</v>
      </c>
      <c r="D8" s="286"/>
    </row>
    <row r="9" spans="1:4" s="188" customFormat="1" ht="30" customHeight="1">
      <c r="A9" s="285" t="s">
        <v>905</v>
      </c>
      <c r="B9" s="286">
        <v>188400</v>
      </c>
      <c r="C9" s="285" t="s">
        <v>906</v>
      </c>
      <c r="D9" s="286">
        <v>112800</v>
      </c>
    </row>
    <row r="10" spans="1:4" ht="27" customHeight="1">
      <c r="A10" s="285"/>
      <c r="B10" s="286"/>
      <c r="C10" s="285" t="s">
        <v>907</v>
      </c>
      <c r="D10" s="286"/>
    </row>
    <row r="11" spans="1:4" ht="27" customHeight="1">
      <c r="A11" s="285"/>
      <c r="B11" s="286"/>
      <c r="C11" s="285"/>
      <c r="D11" s="286"/>
    </row>
    <row r="12" spans="1:4" ht="27" customHeight="1">
      <c r="A12" s="284" t="s">
        <v>62</v>
      </c>
      <c r="B12" s="289">
        <f>SUM(B5:B11)</f>
        <v>728903</v>
      </c>
      <c r="C12" s="284" t="s">
        <v>63</v>
      </c>
      <c r="D12" s="289">
        <f>SUM(D5:D11)</f>
        <v>728903</v>
      </c>
    </row>
  </sheetData>
  <sheetProtection/>
  <protectedRanges>
    <protectedRange sqref="C37" name="区域3"/>
    <protectedRange sqref="D31:D36" name="区域2"/>
    <protectedRange sqref="B31:B37" name="区域1"/>
    <protectedRange sqref="B10:B12 D12" name="区域1_1"/>
    <protectedRange sqref="D13:D15" name="区域2_1_1"/>
    <protectedRange sqref="D24:D26" name="区域2_2"/>
  </protectedRanges>
  <mergeCells count="2">
    <mergeCell ref="A2:D2"/>
    <mergeCell ref="E3:F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" sqref="G10"/>
    </sheetView>
  </sheetViews>
  <sheetFormatPr defaultColWidth="9.00390625" defaultRowHeight="14.25"/>
  <cols>
    <col min="1" max="1" width="30.875" style="451" customWidth="1"/>
    <col min="2" max="2" width="11.375" style="484" customWidth="1"/>
    <col min="3" max="3" width="13.875" style="478" customWidth="1"/>
    <col min="4" max="4" width="13.875" style="485" customWidth="1"/>
    <col min="5" max="16384" width="9.00390625" style="451" customWidth="1"/>
  </cols>
  <sheetData>
    <row r="1" spans="1:2" ht="14.25">
      <c r="A1" s="469"/>
      <c r="B1" s="486"/>
    </row>
    <row r="2" spans="1:4" ht="46.5" customHeight="1">
      <c r="A2" s="503" t="s">
        <v>0</v>
      </c>
      <c r="B2" s="503"/>
      <c r="C2" s="503"/>
      <c r="D2" s="503"/>
    </row>
    <row r="3" spans="1:2" ht="21" customHeight="1">
      <c r="A3" s="487"/>
      <c r="B3" s="488"/>
    </row>
    <row r="4" spans="1:4" ht="29.25" customHeight="1">
      <c r="A4" s="274" t="s">
        <v>2</v>
      </c>
      <c r="B4" s="489" t="s">
        <v>64</v>
      </c>
      <c r="C4" s="490" t="s">
        <v>3</v>
      </c>
      <c r="D4" s="491" t="s">
        <v>65</v>
      </c>
    </row>
    <row r="5" spans="1:4" ht="18" customHeight="1">
      <c r="A5" s="492" t="s">
        <v>66</v>
      </c>
      <c r="B5" s="493">
        <v>1249407</v>
      </c>
      <c r="C5" s="494">
        <f>SUM(C6:C19)</f>
        <v>1343166</v>
      </c>
      <c r="D5" s="495">
        <f>(C5-B5)/B5*100</f>
        <v>7.50428003044644</v>
      </c>
    </row>
    <row r="6" spans="1:4" ht="18" customHeight="1">
      <c r="A6" s="462" t="s">
        <v>9</v>
      </c>
      <c r="B6" s="496">
        <v>517804</v>
      </c>
      <c r="C6" s="497">
        <v>578441</v>
      </c>
      <c r="D6" s="495">
        <f aca="true" t="shared" si="0" ref="D6:D27">(C6-B6)/B6*100</f>
        <v>11.7104155240207</v>
      </c>
    </row>
    <row r="7" spans="1:4" ht="18" customHeight="1">
      <c r="A7" s="462" t="s">
        <v>11</v>
      </c>
      <c r="B7" s="496">
        <v>77841</v>
      </c>
      <c r="C7" s="497">
        <v>86308</v>
      </c>
      <c r="D7" s="495">
        <f t="shared" si="0"/>
        <v>10.8773011651957</v>
      </c>
    </row>
    <row r="8" spans="1:4" ht="18" customHeight="1">
      <c r="A8" s="462" t="s">
        <v>13</v>
      </c>
      <c r="B8" s="496">
        <v>21939</v>
      </c>
      <c r="C8" s="497">
        <v>28844</v>
      </c>
      <c r="D8" s="495">
        <f t="shared" si="0"/>
        <v>31.4736314326086</v>
      </c>
    </row>
    <row r="9" spans="1:4" ht="18" customHeight="1">
      <c r="A9" s="462" t="s">
        <v>15</v>
      </c>
      <c r="B9" s="496">
        <v>73414</v>
      </c>
      <c r="C9" s="497">
        <v>86402</v>
      </c>
      <c r="D9" s="495">
        <f t="shared" si="0"/>
        <v>17.6914484975618</v>
      </c>
    </row>
    <row r="10" spans="1:4" ht="18" customHeight="1">
      <c r="A10" s="462" t="s">
        <v>17</v>
      </c>
      <c r="B10" s="496">
        <v>69626</v>
      </c>
      <c r="C10" s="497">
        <v>75311</v>
      </c>
      <c r="D10" s="495">
        <f t="shared" si="0"/>
        <v>8.1650532846925</v>
      </c>
    </row>
    <row r="11" spans="1:4" ht="18" customHeight="1">
      <c r="A11" s="462" t="s">
        <v>19</v>
      </c>
      <c r="B11" s="496">
        <v>32047</v>
      </c>
      <c r="C11" s="497">
        <v>34097</v>
      </c>
      <c r="D11" s="495">
        <f t="shared" si="0"/>
        <v>6.3968546197772</v>
      </c>
    </row>
    <row r="12" spans="1:4" ht="18" customHeight="1">
      <c r="A12" s="462" t="s">
        <v>21</v>
      </c>
      <c r="B12" s="496">
        <v>19190</v>
      </c>
      <c r="C12" s="497">
        <v>20757</v>
      </c>
      <c r="D12" s="495">
        <f t="shared" si="0"/>
        <v>8.1657113079729</v>
      </c>
    </row>
    <row r="13" spans="1:4" ht="18" customHeight="1">
      <c r="A13" s="462" t="s">
        <v>23</v>
      </c>
      <c r="B13" s="496">
        <v>131149</v>
      </c>
      <c r="C13" s="497">
        <v>124677</v>
      </c>
      <c r="D13" s="495">
        <f t="shared" si="0"/>
        <v>-4.93484509984826</v>
      </c>
    </row>
    <row r="14" spans="1:4" ht="18" customHeight="1">
      <c r="A14" s="462" t="s">
        <v>25</v>
      </c>
      <c r="B14" s="496">
        <v>67888</v>
      </c>
      <c r="C14" s="497">
        <v>98211</v>
      </c>
      <c r="D14" s="495">
        <f t="shared" si="0"/>
        <v>44.6662149422578</v>
      </c>
    </row>
    <row r="15" spans="1:4" ht="18" customHeight="1">
      <c r="A15" s="462" t="s">
        <v>27</v>
      </c>
      <c r="B15" s="496">
        <v>21942</v>
      </c>
      <c r="C15" s="497">
        <v>23347</v>
      </c>
      <c r="D15" s="495">
        <f t="shared" si="0"/>
        <v>6.40324491842129</v>
      </c>
    </row>
    <row r="16" spans="1:4" ht="18" customHeight="1">
      <c r="A16" s="462" t="s">
        <v>29</v>
      </c>
      <c r="B16" s="496">
        <v>125187</v>
      </c>
      <c r="C16" s="497">
        <v>85408</v>
      </c>
      <c r="D16" s="495">
        <f t="shared" si="0"/>
        <v>-31.7756636072436</v>
      </c>
    </row>
    <row r="17" spans="1:4" ht="18" customHeight="1">
      <c r="A17" s="462" t="s">
        <v>31</v>
      </c>
      <c r="B17" s="496">
        <v>76451</v>
      </c>
      <c r="C17" s="497">
        <v>78462</v>
      </c>
      <c r="D17" s="495">
        <f t="shared" si="0"/>
        <v>2.63044302886816</v>
      </c>
    </row>
    <row r="18" spans="1:4" ht="18" customHeight="1">
      <c r="A18" s="462" t="s">
        <v>33</v>
      </c>
      <c r="B18" s="496">
        <v>7611</v>
      </c>
      <c r="C18" s="497">
        <v>9350</v>
      </c>
      <c r="D18" s="495">
        <f t="shared" si="0"/>
        <v>22.8485087373538</v>
      </c>
    </row>
    <row r="19" spans="1:4" ht="18" customHeight="1">
      <c r="A19" s="462" t="s">
        <v>35</v>
      </c>
      <c r="B19" s="496">
        <v>7318</v>
      </c>
      <c r="C19" s="497">
        <f>8531+5020</f>
        <v>13551</v>
      </c>
      <c r="D19" s="495">
        <f t="shared" si="0"/>
        <v>85.17354468434</v>
      </c>
    </row>
    <row r="20" spans="1:4" ht="18" customHeight="1">
      <c r="A20" s="492" t="s">
        <v>67</v>
      </c>
      <c r="B20" s="493">
        <v>464512</v>
      </c>
      <c r="C20" s="494">
        <f>SUM(C21:C26)</f>
        <v>491473</v>
      </c>
      <c r="D20" s="495">
        <f t="shared" si="0"/>
        <v>5.8041557591623</v>
      </c>
    </row>
    <row r="21" spans="1:4" ht="18" customHeight="1">
      <c r="A21" s="462" t="s">
        <v>39</v>
      </c>
      <c r="B21" s="496">
        <v>183370</v>
      </c>
      <c r="C21" s="480">
        <v>174804</v>
      </c>
      <c r="D21" s="495">
        <f t="shared" si="0"/>
        <v>-4.67142935049354</v>
      </c>
    </row>
    <row r="22" spans="1:4" ht="18" customHeight="1">
      <c r="A22" s="462" t="s">
        <v>41</v>
      </c>
      <c r="B22" s="496">
        <v>98505</v>
      </c>
      <c r="C22" s="480">
        <v>129631</v>
      </c>
      <c r="D22" s="495">
        <f t="shared" si="0"/>
        <v>31.5983960205066</v>
      </c>
    </row>
    <row r="23" spans="1:4" ht="18" customHeight="1">
      <c r="A23" s="462" t="s">
        <v>43</v>
      </c>
      <c r="B23" s="496">
        <v>69241</v>
      </c>
      <c r="C23" s="480">
        <v>69939</v>
      </c>
      <c r="D23" s="495">
        <f t="shared" si="0"/>
        <v>1.00807325139729</v>
      </c>
    </row>
    <row r="24" spans="1:4" ht="18" customHeight="1">
      <c r="A24" s="462" t="s">
        <v>45</v>
      </c>
      <c r="B24" s="496">
        <v>256</v>
      </c>
      <c r="C24" s="480">
        <v>689</v>
      </c>
      <c r="D24" s="495">
        <f t="shared" si="0"/>
        <v>169.140625</v>
      </c>
    </row>
    <row r="25" spans="1:4" ht="18" customHeight="1">
      <c r="A25" s="462" t="s">
        <v>47</v>
      </c>
      <c r="B25" s="496">
        <v>71022</v>
      </c>
      <c r="C25" s="480">
        <v>80627</v>
      </c>
      <c r="D25" s="495">
        <f t="shared" si="0"/>
        <v>13.5239784855397</v>
      </c>
    </row>
    <row r="26" spans="1:4" ht="18" customHeight="1">
      <c r="A26" s="462" t="s">
        <v>49</v>
      </c>
      <c r="B26" s="496">
        <v>42118</v>
      </c>
      <c r="C26" s="480">
        <f>3240+8218+24325</f>
        <v>35783</v>
      </c>
      <c r="D26" s="495">
        <f t="shared" si="0"/>
        <v>-15.0410750747899</v>
      </c>
    </row>
    <row r="27" spans="1:4" ht="18" customHeight="1">
      <c r="A27" s="475" t="s">
        <v>62</v>
      </c>
      <c r="B27" s="498">
        <f>B5+B20</f>
        <v>1713919</v>
      </c>
      <c r="C27" s="498">
        <f>C5+C20</f>
        <v>1834639</v>
      </c>
      <c r="D27" s="495">
        <f t="shared" si="0"/>
        <v>7.04350672347993</v>
      </c>
    </row>
    <row r="28" ht="19.5" customHeight="1"/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C12"/>
  <sheetViews>
    <sheetView showZeros="0" zoomScalePageLayoutView="0" workbookViewId="0" topLeftCell="A1">
      <selection activeCell="A1" sqref="A1"/>
    </sheetView>
  </sheetViews>
  <sheetFormatPr defaultColWidth="9.00390625" defaultRowHeight="21" customHeight="1"/>
  <cols>
    <col min="1" max="1" width="37.75390625" style="117" customWidth="1"/>
    <col min="2" max="2" width="14.50390625" style="117" customWidth="1"/>
    <col min="3" max="3" width="9.75390625" style="117" customWidth="1"/>
    <col min="4" max="16384" width="9.00390625" style="117" customWidth="1"/>
  </cols>
  <sheetData>
    <row r="1" ht="21" customHeight="1">
      <c r="A1" s="218"/>
    </row>
    <row r="2" spans="1:3" s="270" customFormat="1" ht="52.5" customHeight="1">
      <c r="A2" s="541" t="s">
        <v>908</v>
      </c>
      <c r="B2" s="541"/>
      <c r="C2" s="541"/>
    </row>
    <row r="3" spans="1:3" s="270" customFormat="1" ht="13.5" customHeight="1">
      <c r="A3" s="271"/>
      <c r="B3" s="271"/>
      <c r="C3" s="272" t="s">
        <v>1</v>
      </c>
    </row>
    <row r="4" spans="1:3" s="270" customFormat="1" ht="46.5" customHeight="1">
      <c r="A4" s="273" t="s">
        <v>670</v>
      </c>
      <c r="B4" s="274" t="s">
        <v>817</v>
      </c>
      <c r="C4" s="258" t="s">
        <v>105</v>
      </c>
    </row>
    <row r="5" spans="1:3" ht="24" customHeight="1">
      <c r="A5" s="275" t="s">
        <v>850</v>
      </c>
      <c r="B5" s="276">
        <v>12000</v>
      </c>
      <c r="C5" s="277">
        <v>-1.4</v>
      </c>
    </row>
    <row r="6" spans="1:3" ht="24" customHeight="1">
      <c r="A6" s="275" t="s">
        <v>852</v>
      </c>
      <c r="B6" s="276">
        <v>3700</v>
      </c>
      <c r="C6" s="277">
        <v>-11.3</v>
      </c>
    </row>
    <row r="7" spans="1:3" ht="24" customHeight="1">
      <c r="A7" s="275" t="s">
        <v>853</v>
      </c>
      <c r="B7" s="276">
        <v>448300</v>
      </c>
      <c r="C7" s="277">
        <v>-9.8</v>
      </c>
    </row>
    <row r="8" spans="1:3" ht="24" customHeight="1">
      <c r="A8" s="275" t="s">
        <v>859</v>
      </c>
      <c r="B8" s="276">
        <v>37476</v>
      </c>
      <c r="C8" s="277">
        <v>-14.7</v>
      </c>
    </row>
    <row r="9" spans="1:3" ht="24" customHeight="1">
      <c r="A9" s="275" t="s">
        <v>866</v>
      </c>
      <c r="B9" s="276">
        <v>6640</v>
      </c>
      <c r="C9" s="277">
        <v>-10.4</v>
      </c>
    </row>
    <row r="10" spans="1:3" ht="24" customHeight="1">
      <c r="A10" s="275" t="s">
        <v>870</v>
      </c>
      <c r="B10" s="276">
        <v>520</v>
      </c>
      <c r="C10" s="277">
        <v>8.1</v>
      </c>
    </row>
    <row r="11" spans="1:3" ht="24" customHeight="1">
      <c r="A11" s="278"/>
      <c r="B11" s="279"/>
      <c r="C11" s="277"/>
    </row>
    <row r="12" spans="1:3" ht="24" customHeight="1">
      <c r="A12" s="274" t="s">
        <v>110</v>
      </c>
      <c r="B12" s="280">
        <f>SUM(B5:B10)</f>
        <v>508636</v>
      </c>
      <c r="C12" s="277">
        <v>-10</v>
      </c>
    </row>
  </sheetData>
  <sheetProtection/>
  <protectedRanges>
    <protectedRange sqref="B5:B7" name="区域1_1"/>
  </protectedRanges>
  <mergeCells count="1">
    <mergeCell ref="A2:C2"/>
  </mergeCells>
  <printOptions horizontalCentered="1"/>
  <pageMargins left="0.75" right="0.75" top="0.94" bottom="0.94" header="0.31" footer="0.3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C22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4.75" customHeight="1"/>
  <cols>
    <col min="1" max="1" width="37.25390625" style="234" customWidth="1"/>
    <col min="2" max="2" width="14.00390625" style="234" customWidth="1"/>
    <col min="3" max="3" width="10.50390625" style="254" customWidth="1"/>
    <col min="4" max="16384" width="9.00390625" style="234" customWidth="1"/>
  </cols>
  <sheetData>
    <row r="1" spans="1:2" ht="15.75" customHeight="1">
      <c r="A1" s="255"/>
      <c r="B1" s="255"/>
    </row>
    <row r="2" spans="1:3" s="232" customFormat="1" ht="34.5" customHeight="1">
      <c r="A2" s="542" t="s">
        <v>909</v>
      </c>
      <c r="B2" s="542"/>
      <c r="C2" s="542"/>
    </row>
    <row r="3" spans="1:3" ht="19.5" customHeight="1">
      <c r="A3" s="236"/>
      <c r="B3" s="236"/>
      <c r="C3" s="256" t="s">
        <v>1</v>
      </c>
    </row>
    <row r="4" spans="1:3" ht="49.5" customHeight="1">
      <c r="A4" s="239" t="s">
        <v>670</v>
      </c>
      <c r="B4" s="257" t="s">
        <v>817</v>
      </c>
      <c r="C4" s="258" t="s">
        <v>124</v>
      </c>
    </row>
    <row r="5" spans="1:3" ht="24.75" customHeight="1">
      <c r="A5" s="259" t="s">
        <v>116</v>
      </c>
      <c r="B5" s="260">
        <f>B6</f>
        <v>9</v>
      </c>
      <c r="C5" s="261"/>
    </row>
    <row r="6" spans="1:3" ht="24.75" customHeight="1">
      <c r="A6" s="262" t="s">
        <v>848</v>
      </c>
      <c r="B6" s="263">
        <v>9</v>
      </c>
      <c r="C6" s="264"/>
    </row>
    <row r="7" spans="1:3" ht="24.75" customHeight="1">
      <c r="A7" s="259" t="s">
        <v>20</v>
      </c>
      <c r="B7" s="263">
        <f>B8</f>
        <v>30</v>
      </c>
      <c r="C7" s="264"/>
    </row>
    <row r="8" spans="1:3" ht="24.75" customHeight="1">
      <c r="A8" s="262" t="s">
        <v>851</v>
      </c>
      <c r="B8" s="263">
        <v>30</v>
      </c>
      <c r="C8" s="264"/>
    </row>
    <row r="9" spans="1:3" ht="24.75" customHeight="1">
      <c r="A9" s="259" t="s">
        <v>26</v>
      </c>
      <c r="B9" s="265">
        <f>SUM(B10:B15)</f>
        <v>583716</v>
      </c>
      <c r="C9" s="261"/>
    </row>
    <row r="10" spans="1:3" ht="24.75" customHeight="1">
      <c r="A10" s="266" t="s">
        <v>854</v>
      </c>
      <c r="B10" s="267">
        <v>448300</v>
      </c>
      <c r="C10" s="264"/>
    </row>
    <row r="11" spans="1:3" ht="24.75" customHeight="1">
      <c r="A11" s="266" t="s">
        <v>910</v>
      </c>
      <c r="B11" s="267">
        <v>12000</v>
      </c>
      <c r="C11" s="264"/>
    </row>
    <row r="12" spans="1:3" ht="24.75" customHeight="1">
      <c r="A12" s="266" t="s">
        <v>911</v>
      </c>
      <c r="B12" s="267">
        <v>3700</v>
      </c>
      <c r="C12" s="264"/>
    </row>
    <row r="13" spans="1:3" ht="24.75" customHeight="1">
      <c r="A13" s="266" t="s">
        <v>860</v>
      </c>
      <c r="B13" s="267">
        <v>37476</v>
      </c>
      <c r="C13" s="264"/>
    </row>
    <row r="14" spans="1:3" ht="24.75" customHeight="1">
      <c r="A14" s="266" t="s">
        <v>862</v>
      </c>
      <c r="B14" s="267">
        <v>6640</v>
      </c>
      <c r="C14" s="264"/>
    </row>
    <row r="15" spans="1:3" ht="28.5">
      <c r="A15" s="266" t="s">
        <v>864</v>
      </c>
      <c r="B15" s="267">
        <v>75600</v>
      </c>
      <c r="C15" s="264"/>
    </row>
    <row r="16" spans="1:3" ht="24.75" customHeight="1">
      <c r="A16" s="259" t="s">
        <v>48</v>
      </c>
      <c r="B16" s="265">
        <f>SUM(B17:B19)</f>
        <v>1955</v>
      </c>
      <c r="C16" s="261"/>
    </row>
    <row r="17" spans="1:3" ht="24.75" customHeight="1">
      <c r="A17" s="266" t="s">
        <v>872</v>
      </c>
      <c r="B17" s="268">
        <v>520</v>
      </c>
      <c r="C17" s="261"/>
    </row>
    <row r="18" spans="1:3" ht="24.75" customHeight="1">
      <c r="A18" s="266" t="s">
        <v>912</v>
      </c>
      <c r="B18" s="263">
        <v>645</v>
      </c>
      <c r="C18" s="264"/>
    </row>
    <row r="19" spans="1:3" ht="24.75" customHeight="1">
      <c r="A19" s="266" t="s">
        <v>873</v>
      </c>
      <c r="B19" s="263">
        <v>790</v>
      </c>
      <c r="C19" s="264"/>
    </row>
    <row r="20" spans="1:3" ht="24.75" customHeight="1">
      <c r="A20" s="259" t="s">
        <v>121</v>
      </c>
      <c r="B20" s="260"/>
      <c r="C20" s="264"/>
    </row>
    <row r="21" spans="1:3" s="233" customFormat="1" ht="24.75" customHeight="1">
      <c r="A21" s="269" t="s">
        <v>913</v>
      </c>
      <c r="B21" s="265"/>
      <c r="C21" s="264"/>
    </row>
    <row r="22" spans="1:3" ht="24.75" customHeight="1">
      <c r="A22" s="240" t="s">
        <v>914</v>
      </c>
      <c r="B22" s="265">
        <f>B16+B9+B5+B20+B21+B7</f>
        <v>585710</v>
      </c>
      <c r="C22" s="261">
        <v>28.4</v>
      </c>
    </row>
  </sheetData>
  <sheetProtection/>
  <protectedRanges>
    <protectedRange sqref="B10:B15" name="区域1_1"/>
  </protectedRanges>
  <mergeCells count="1">
    <mergeCell ref="A2:C2"/>
  </mergeCells>
  <printOptions horizontalCentered="1"/>
  <pageMargins left="0.75" right="0.75" top="0.94" bottom="0.94" header="0.31" footer="0.3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E44"/>
  <sheetViews>
    <sheetView showZeros="0" zoomScalePageLayoutView="0" workbookViewId="0" topLeftCell="A1">
      <pane xSplit="1" ySplit="4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43.25390625" style="234" customWidth="1"/>
    <col min="2" max="2" width="12.875" style="234" customWidth="1"/>
    <col min="3" max="3" width="12.875" style="235" customWidth="1"/>
    <col min="4" max="5" width="12.25390625" style="235" customWidth="1"/>
    <col min="6" max="16384" width="9.00390625" style="234" customWidth="1"/>
  </cols>
  <sheetData>
    <row r="1" spans="1:2" ht="19.5" customHeight="1">
      <c r="A1" s="218"/>
      <c r="B1" s="218"/>
    </row>
    <row r="2" spans="1:5" s="232" customFormat="1" ht="19.5" customHeight="1">
      <c r="A2" s="542" t="s">
        <v>915</v>
      </c>
      <c r="B2" s="542"/>
      <c r="C2" s="542"/>
      <c r="D2" s="542"/>
      <c r="E2" s="542"/>
    </row>
    <row r="3" spans="1:5" ht="19.5" customHeight="1">
      <c r="A3" s="236"/>
      <c r="B3" s="236"/>
      <c r="C3" s="237"/>
      <c r="D3" s="238"/>
      <c r="E3" s="238" t="s">
        <v>1</v>
      </c>
    </row>
    <row r="4" spans="1:5" ht="30.75" customHeight="1">
      <c r="A4" s="239" t="s">
        <v>670</v>
      </c>
      <c r="B4" s="240" t="s">
        <v>126</v>
      </c>
      <c r="C4" s="241" t="s">
        <v>916</v>
      </c>
      <c r="D4" s="242" t="s">
        <v>917</v>
      </c>
      <c r="E4" s="242" t="s">
        <v>918</v>
      </c>
    </row>
    <row r="5" spans="1:5" ht="18.75" customHeight="1">
      <c r="A5" s="243" t="s">
        <v>919</v>
      </c>
      <c r="B5" s="244">
        <f>SUM(C5:E5)</f>
        <v>9</v>
      </c>
      <c r="C5" s="244">
        <f>C6</f>
        <v>0</v>
      </c>
      <c r="D5" s="245">
        <f>D6</f>
        <v>9</v>
      </c>
      <c r="E5" s="245"/>
    </row>
    <row r="6" spans="1:5" ht="18.75" customHeight="1">
      <c r="A6" s="246" t="s">
        <v>848</v>
      </c>
      <c r="B6" s="244">
        <v>9</v>
      </c>
      <c r="C6" s="245">
        <f>C7</f>
        <v>0</v>
      </c>
      <c r="D6" s="245">
        <v>9</v>
      </c>
      <c r="E6" s="245"/>
    </row>
    <row r="7" spans="1:5" ht="18.75" customHeight="1">
      <c r="A7" s="247" t="s">
        <v>920</v>
      </c>
      <c r="B7" s="245">
        <v>9</v>
      </c>
      <c r="C7" s="245"/>
      <c r="D7" s="245">
        <v>9</v>
      </c>
      <c r="E7" s="245"/>
    </row>
    <row r="8" spans="1:5" ht="18.75" customHeight="1">
      <c r="A8" s="243" t="s">
        <v>921</v>
      </c>
      <c r="B8" s="244">
        <v>30</v>
      </c>
      <c r="C8" s="245"/>
      <c r="D8" s="245">
        <v>30</v>
      </c>
      <c r="E8" s="245"/>
    </row>
    <row r="9" spans="1:5" ht="18.75" customHeight="1">
      <c r="A9" s="246" t="s">
        <v>851</v>
      </c>
      <c r="B9" s="244">
        <v>30</v>
      </c>
      <c r="C9" s="245"/>
      <c r="D9" s="245">
        <v>30</v>
      </c>
      <c r="E9" s="245"/>
    </row>
    <row r="10" spans="1:5" ht="18.75" customHeight="1">
      <c r="A10" s="246" t="s">
        <v>922</v>
      </c>
      <c r="B10" s="245">
        <v>30</v>
      </c>
      <c r="C10" s="245"/>
      <c r="D10" s="245">
        <v>30</v>
      </c>
      <c r="E10" s="245"/>
    </row>
    <row r="11" spans="1:5" ht="18.75" customHeight="1">
      <c r="A11" s="243" t="s">
        <v>923</v>
      </c>
      <c r="B11" s="244">
        <f aca="true" t="shared" si="0" ref="B11:B22">SUM(C11:E11)</f>
        <v>583716</v>
      </c>
      <c r="C11" s="245">
        <f>C12+C20+C22+C23+C24+C25</f>
        <v>508116</v>
      </c>
      <c r="D11" s="245">
        <f>D12+D20+D22+D23+D24+D25</f>
        <v>0</v>
      </c>
      <c r="E11" s="245">
        <f>E12+E20+E22+E23+E24+E25</f>
        <v>75600</v>
      </c>
    </row>
    <row r="12" spans="1:5" ht="18.75" customHeight="1">
      <c r="A12" s="246" t="s">
        <v>924</v>
      </c>
      <c r="B12" s="244">
        <f t="shared" si="0"/>
        <v>448300</v>
      </c>
      <c r="C12" s="245">
        <f>SUM(C13:C19)</f>
        <v>448300</v>
      </c>
      <c r="D12" s="245">
        <f>SUM(D13:D19)</f>
        <v>0</v>
      </c>
      <c r="E12" s="245">
        <f>SUM(E13:E19)</f>
        <v>0</v>
      </c>
    </row>
    <row r="13" spans="1:5" ht="18.75" customHeight="1">
      <c r="A13" s="246" t="s">
        <v>925</v>
      </c>
      <c r="B13" s="245">
        <f t="shared" si="0"/>
        <v>123700</v>
      </c>
      <c r="C13" s="245">
        <v>123700</v>
      </c>
      <c r="D13" s="245"/>
      <c r="E13" s="245"/>
    </row>
    <row r="14" spans="1:5" ht="18.75" customHeight="1">
      <c r="A14" s="246" t="s">
        <v>926</v>
      </c>
      <c r="B14" s="245">
        <f t="shared" si="0"/>
        <v>0</v>
      </c>
      <c r="C14" s="245"/>
      <c r="D14" s="245"/>
      <c r="E14" s="245"/>
    </row>
    <row r="15" spans="1:5" ht="18.75" customHeight="1">
      <c r="A15" s="247" t="s">
        <v>927</v>
      </c>
      <c r="B15" s="245">
        <f t="shared" si="0"/>
        <v>214600</v>
      </c>
      <c r="C15" s="245">
        <v>214600</v>
      </c>
      <c r="D15" s="245"/>
      <c r="E15" s="245"/>
    </row>
    <row r="16" spans="1:5" ht="18.75" customHeight="1">
      <c r="A16" s="247" t="s">
        <v>928</v>
      </c>
      <c r="B16" s="245">
        <f t="shared" si="0"/>
        <v>26000</v>
      </c>
      <c r="C16" s="245">
        <v>26000</v>
      </c>
      <c r="D16" s="245"/>
      <c r="E16" s="245"/>
    </row>
    <row r="17" spans="1:5" ht="18.75" customHeight="1">
      <c r="A17" s="247" t="s">
        <v>929</v>
      </c>
      <c r="B17" s="245">
        <f t="shared" si="0"/>
        <v>8000</v>
      </c>
      <c r="C17" s="245">
        <v>8000</v>
      </c>
      <c r="D17" s="245"/>
      <c r="E17" s="245"/>
    </row>
    <row r="18" spans="1:5" ht="18.75" customHeight="1">
      <c r="A18" s="247" t="s">
        <v>930</v>
      </c>
      <c r="B18" s="245">
        <f t="shared" si="0"/>
        <v>58000</v>
      </c>
      <c r="C18" s="245">
        <v>58000</v>
      </c>
      <c r="D18" s="245"/>
      <c r="E18" s="245"/>
    </row>
    <row r="19" spans="1:5" ht="18.75" customHeight="1">
      <c r="A19" s="247" t="s">
        <v>931</v>
      </c>
      <c r="B19" s="245">
        <f t="shared" si="0"/>
        <v>18000</v>
      </c>
      <c r="C19" s="245">
        <v>18000</v>
      </c>
      <c r="D19" s="245"/>
      <c r="E19" s="245"/>
    </row>
    <row r="20" spans="1:5" ht="18.75" customHeight="1">
      <c r="A20" s="246" t="s">
        <v>856</v>
      </c>
      <c r="B20" s="244">
        <f t="shared" si="0"/>
        <v>12000</v>
      </c>
      <c r="C20" s="245">
        <f>C21</f>
        <v>12000</v>
      </c>
      <c r="D20" s="245">
        <f>D21</f>
        <v>0</v>
      </c>
      <c r="E20" s="245">
        <f>E21</f>
        <v>0</v>
      </c>
    </row>
    <row r="21" spans="1:5" ht="18.75" customHeight="1">
      <c r="A21" s="208" t="s">
        <v>925</v>
      </c>
      <c r="B21" s="245">
        <f t="shared" si="0"/>
        <v>12000</v>
      </c>
      <c r="C21" s="245">
        <v>12000</v>
      </c>
      <c r="D21" s="245"/>
      <c r="E21" s="245"/>
    </row>
    <row r="22" spans="1:5" ht="18.75" customHeight="1">
      <c r="A22" s="246" t="s">
        <v>932</v>
      </c>
      <c r="B22" s="244">
        <f t="shared" si="0"/>
        <v>3700</v>
      </c>
      <c r="C22" s="245">
        <v>3700</v>
      </c>
      <c r="D22" s="245"/>
      <c r="E22" s="245"/>
    </row>
    <row r="23" spans="1:5" ht="18.75" customHeight="1">
      <c r="A23" s="246" t="s">
        <v>933</v>
      </c>
      <c r="B23" s="245">
        <v>37476</v>
      </c>
      <c r="C23" s="245">
        <v>37476</v>
      </c>
      <c r="D23" s="245"/>
      <c r="E23" s="245"/>
    </row>
    <row r="24" spans="1:5" ht="18.75" customHeight="1">
      <c r="A24" s="246" t="s">
        <v>934</v>
      </c>
      <c r="B24" s="244">
        <f aca="true" t="shared" si="1" ref="B24:B37">SUM(C24:E24)</f>
        <v>6640</v>
      </c>
      <c r="C24" s="245">
        <v>6640</v>
      </c>
      <c r="D24" s="245"/>
      <c r="E24" s="245"/>
    </row>
    <row r="25" spans="1:5" ht="28.5">
      <c r="A25" s="246" t="s">
        <v>864</v>
      </c>
      <c r="B25" s="244">
        <f t="shared" si="1"/>
        <v>75600</v>
      </c>
      <c r="C25" s="245"/>
      <c r="D25" s="245"/>
      <c r="E25" s="245">
        <v>75600</v>
      </c>
    </row>
    <row r="26" spans="1:5" ht="18.75" customHeight="1">
      <c r="A26" s="243" t="s">
        <v>935</v>
      </c>
      <c r="B26" s="244">
        <f>SUM(B27:B29)</f>
        <v>1955</v>
      </c>
      <c r="C26" s="244">
        <f>SUM(C27:C29)</f>
        <v>520</v>
      </c>
      <c r="D26" s="244">
        <f>SUM(D27:D29)</f>
        <v>1435</v>
      </c>
      <c r="E26" s="244">
        <f>SUM(E27:E29)</f>
        <v>0</v>
      </c>
    </row>
    <row r="27" spans="1:5" ht="18.75" customHeight="1">
      <c r="A27" s="248" t="s">
        <v>872</v>
      </c>
      <c r="B27" s="244">
        <f t="shared" si="1"/>
        <v>520</v>
      </c>
      <c r="C27" s="245">
        <v>520</v>
      </c>
      <c r="D27" s="245"/>
      <c r="E27" s="245"/>
    </row>
    <row r="28" spans="1:5" ht="18.75" customHeight="1">
      <c r="A28" s="249" t="s">
        <v>874</v>
      </c>
      <c r="B28" s="244">
        <f t="shared" si="1"/>
        <v>645</v>
      </c>
      <c r="C28" s="245"/>
      <c r="D28" s="245">
        <v>645</v>
      </c>
      <c r="E28" s="245"/>
    </row>
    <row r="29" spans="1:5" ht="18.75" customHeight="1">
      <c r="A29" s="246" t="s">
        <v>873</v>
      </c>
      <c r="B29" s="244">
        <f t="shared" si="1"/>
        <v>790</v>
      </c>
      <c r="C29" s="245"/>
      <c r="D29" s="245">
        <v>790</v>
      </c>
      <c r="E29" s="245"/>
    </row>
    <row r="30" spans="1:5" ht="18.75" customHeight="1">
      <c r="A30" s="243" t="s">
        <v>936</v>
      </c>
      <c r="B30" s="244">
        <f t="shared" si="1"/>
        <v>0</v>
      </c>
      <c r="C30" s="245"/>
      <c r="D30" s="245"/>
      <c r="E30" s="245"/>
    </row>
    <row r="31" spans="1:5" ht="18.75" customHeight="1">
      <c r="A31" s="246" t="s">
        <v>937</v>
      </c>
      <c r="B31" s="244">
        <f t="shared" si="1"/>
        <v>0</v>
      </c>
      <c r="C31" s="245"/>
      <c r="D31" s="245"/>
      <c r="E31" s="245"/>
    </row>
    <row r="32" spans="1:5" ht="18.75" customHeight="1">
      <c r="A32" s="243" t="s">
        <v>938</v>
      </c>
      <c r="B32" s="244">
        <f t="shared" si="1"/>
        <v>0</v>
      </c>
      <c r="C32" s="245">
        <f>SUM(C33:C35)</f>
        <v>0</v>
      </c>
      <c r="D32" s="245"/>
      <c r="E32" s="245"/>
    </row>
    <row r="33" spans="1:5" ht="18.75" customHeight="1">
      <c r="A33" s="248" t="s">
        <v>939</v>
      </c>
      <c r="B33" s="244">
        <f t="shared" si="1"/>
        <v>0</v>
      </c>
      <c r="C33" s="245"/>
      <c r="D33" s="245"/>
      <c r="E33" s="245"/>
    </row>
    <row r="34" spans="1:5" ht="18.75" customHeight="1">
      <c r="A34" s="246" t="s">
        <v>940</v>
      </c>
      <c r="B34" s="244">
        <f t="shared" si="1"/>
        <v>0</v>
      </c>
      <c r="C34" s="245"/>
      <c r="D34" s="245"/>
      <c r="E34" s="245"/>
    </row>
    <row r="35" spans="1:5" s="233" customFormat="1" ht="18.75" customHeight="1">
      <c r="A35" s="248" t="s">
        <v>941</v>
      </c>
      <c r="B35" s="244">
        <f t="shared" si="1"/>
        <v>0</v>
      </c>
      <c r="C35" s="245"/>
      <c r="D35" s="244"/>
      <c r="E35" s="244"/>
    </row>
    <row r="36" spans="1:5" s="233" customFormat="1" ht="18.75" customHeight="1">
      <c r="A36" s="250" t="s">
        <v>942</v>
      </c>
      <c r="B36" s="244">
        <f t="shared" si="1"/>
        <v>0</v>
      </c>
      <c r="C36" s="245">
        <v>0</v>
      </c>
      <c r="D36" s="244"/>
      <c r="E36" s="244"/>
    </row>
    <row r="37" spans="1:5" ht="18.75" customHeight="1">
      <c r="A37" s="240" t="s">
        <v>110</v>
      </c>
      <c r="B37" s="244">
        <f t="shared" si="1"/>
        <v>585710</v>
      </c>
      <c r="C37" s="244">
        <f>C5+C8+C11+C26+C30+C32+C36</f>
        <v>508636</v>
      </c>
      <c r="D37" s="244">
        <f>D26+D11+D5+D30+D32+D36+D20+D22+D23+D24+D8</f>
        <v>1474</v>
      </c>
      <c r="E37" s="244">
        <f>E26+E11+E5+E30+E32+E36+E20+E22+E23+E24+E8</f>
        <v>75600</v>
      </c>
    </row>
    <row r="38" spans="2:3" ht="19.5" customHeight="1">
      <c r="B38" s="251"/>
      <c r="C38" s="252"/>
    </row>
    <row r="44" spans="3:5" ht="19.5" customHeight="1">
      <c r="C44" s="253"/>
      <c r="D44" s="253"/>
      <c r="E44" s="253"/>
    </row>
  </sheetData>
  <sheetProtection/>
  <mergeCells count="1">
    <mergeCell ref="A2:E2"/>
  </mergeCells>
  <printOptions horizontalCentered="1"/>
  <pageMargins left="0.75" right="0.75" top="0.79" bottom="0.59" header="0.31" footer="0.31"/>
  <pageSetup horizontalDpi="600" verticalDpi="600" orientation="portrait" paperSize="9" scale="8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P14"/>
  <sheetViews>
    <sheetView showZeros="0" view="pageBreakPreview" zoomScale="6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21" customHeight="1"/>
  <cols>
    <col min="1" max="1" width="32.375" style="117" customWidth="1"/>
    <col min="2" max="2" width="11.125" style="117" customWidth="1"/>
    <col min="3" max="3" width="8.75390625" style="117" customWidth="1"/>
    <col min="4" max="4" width="11.25390625" style="117" customWidth="1"/>
    <col min="5" max="5" width="11.875" style="219" customWidth="1"/>
    <col min="6" max="6" width="9.50390625" style="117" customWidth="1"/>
    <col min="7" max="7" width="9.875" style="117" customWidth="1"/>
    <col min="8" max="8" width="8.25390625" style="117" customWidth="1"/>
    <col min="9" max="9" width="8.50390625" style="117" customWidth="1"/>
    <col min="10" max="10" width="9.875" style="117" customWidth="1"/>
    <col min="11" max="12" width="7.25390625" style="117" customWidth="1"/>
    <col min="13" max="13" width="9.875" style="117" customWidth="1"/>
    <col min="14" max="14" width="7.25390625" style="117" customWidth="1"/>
    <col min="15" max="15" width="7.00390625" style="117" customWidth="1"/>
    <col min="16" max="16" width="9.875" style="117" customWidth="1"/>
    <col min="17" max="16384" width="9.00390625" style="117" customWidth="1"/>
  </cols>
  <sheetData>
    <row r="1" ht="23.25" customHeight="1">
      <c r="A1" s="218"/>
    </row>
    <row r="2" spans="1:16" ht="41.25" customHeight="1">
      <c r="A2" s="543" t="s">
        <v>943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</row>
    <row r="3" spans="1:16" s="116" customFormat="1" ht="19.5" customHeight="1">
      <c r="A3" s="220"/>
      <c r="O3" s="544" t="s">
        <v>1</v>
      </c>
      <c r="P3" s="544"/>
    </row>
    <row r="4" spans="1:16" s="116" customFormat="1" ht="32.25" customHeight="1">
      <c r="A4" s="547" t="s">
        <v>670</v>
      </c>
      <c r="B4" s="545" t="s">
        <v>944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</row>
    <row r="5" spans="1:16" ht="54.75" customHeight="1">
      <c r="A5" s="547"/>
      <c r="B5" s="221" t="s">
        <v>126</v>
      </c>
      <c r="C5" s="221" t="s">
        <v>945</v>
      </c>
      <c r="D5" s="108" t="s">
        <v>702</v>
      </c>
      <c r="E5" s="222" t="s">
        <v>703</v>
      </c>
      <c r="F5" s="222" t="s">
        <v>704</v>
      </c>
      <c r="G5" s="223" t="s">
        <v>705</v>
      </c>
      <c r="H5" s="223" t="s">
        <v>706</v>
      </c>
      <c r="I5" s="223" t="s">
        <v>707</v>
      </c>
      <c r="J5" s="223" t="s">
        <v>708</v>
      </c>
      <c r="K5" s="223" t="s">
        <v>709</v>
      </c>
      <c r="L5" s="223" t="s">
        <v>710</v>
      </c>
      <c r="M5" s="223" t="s">
        <v>711</v>
      </c>
      <c r="N5" s="223" t="s">
        <v>712</v>
      </c>
      <c r="O5" s="223" t="s">
        <v>713</v>
      </c>
      <c r="P5" s="223" t="s">
        <v>714</v>
      </c>
    </row>
    <row r="6" spans="1:16" s="218" customFormat="1" ht="45.75" customHeight="1">
      <c r="A6" s="224" t="s">
        <v>126</v>
      </c>
      <c r="B6" s="225">
        <f aca="true" t="shared" si="0" ref="B6:B14">SUM(C6:D6)</f>
        <v>31867</v>
      </c>
      <c r="C6" s="225">
        <f aca="true" t="shared" si="1" ref="C6:P6">SUM(C7:C14)</f>
        <v>1474</v>
      </c>
      <c r="D6" s="225">
        <f aca="true" t="shared" si="2" ref="D6:D14">SUM(E6:P6)</f>
        <v>30393</v>
      </c>
      <c r="E6" s="225">
        <f t="shared" si="1"/>
        <v>12770</v>
      </c>
      <c r="F6" s="225">
        <f t="shared" si="1"/>
        <v>2686</v>
      </c>
      <c r="G6" s="225">
        <f t="shared" si="1"/>
        <v>4642</v>
      </c>
      <c r="H6" s="225">
        <f t="shared" si="1"/>
        <v>569</v>
      </c>
      <c r="I6" s="225">
        <f t="shared" si="1"/>
        <v>3023</v>
      </c>
      <c r="J6" s="225">
        <f t="shared" si="1"/>
        <v>1179</v>
      </c>
      <c r="K6" s="225">
        <f t="shared" si="1"/>
        <v>524</v>
      </c>
      <c r="L6" s="225">
        <f t="shared" si="1"/>
        <v>62</v>
      </c>
      <c r="M6" s="225">
        <f t="shared" si="1"/>
        <v>1895</v>
      </c>
      <c r="N6" s="225">
        <f t="shared" si="1"/>
        <v>108</v>
      </c>
      <c r="O6" s="225">
        <f t="shared" si="1"/>
        <v>93</v>
      </c>
      <c r="P6" s="225">
        <f t="shared" si="1"/>
        <v>2842</v>
      </c>
    </row>
    <row r="7" spans="1:16" s="218" customFormat="1" ht="36" customHeight="1">
      <c r="A7" s="563" t="s">
        <v>1117</v>
      </c>
      <c r="B7" s="225">
        <f t="shared" si="0"/>
        <v>252</v>
      </c>
      <c r="C7" s="226">
        <v>9</v>
      </c>
      <c r="D7" s="225">
        <f t="shared" si="2"/>
        <v>243</v>
      </c>
      <c r="E7" s="226">
        <v>68</v>
      </c>
      <c r="F7" s="226">
        <v>56</v>
      </c>
      <c r="G7" s="226">
        <v>40</v>
      </c>
      <c r="H7" s="226"/>
      <c r="I7" s="226">
        <v>25</v>
      </c>
      <c r="J7" s="226">
        <v>15</v>
      </c>
      <c r="K7" s="226">
        <v>23</v>
      </c>
      <c r="L7" s="226">
        <v>13</v>
      </c>
      <c r="M7" s="226">
        <v>3</v>
      </c>
      <c r="N7" s="226"/>
      <c r="O7" s="226"/>
      <c r="P7" s="226"/>
    </row>
    <row r="8" spans="1:16" ht="39" customHeight="1">
      <c r="A8" s="227" t="s">
        <v>921</v>
      </c>
      <c r="B8" s="225">
        <f t="shared" si="0"/>
        <v>26108</v>
      </c>
      <c r="C8" s="228">
        <v>30</v>
      </c>
      <c r="D8" s="225">
        <f t="shared" si="2"/>
        <v>26078</v>
      </c>
      <c r="E8" s="228">
        <v>12152</v>
      </c>
      <c r="F8" s="228">
        <v>2416</v>
      </c>
      <c r="G8" s="228">
        <v>3472</v>
      </c>
      <c r="H8" s="228"/>
      <c r="I8" s="228">
        <v>1828</v>
      </c>
      <c r="J8" s="228">
        <v>1068</v>
      </c>
      <c r="K8" s="228">
        <v>464</v>
      </c>
      <c r="L8" s="228">
        <v>8</v>
      </c>
      <c r="M8" s="228">
        <v>1788</v>
      </c>
      <c r="N8" s="228">
        <v>89</v>
      </c>
      <c r="O8" s="228">
        <v>82</v>
      </c>
      <c r="P8" s="228">
        <v>2711</v>
      </c>
    </row>
    <row r="9" spans="1:16" ht="39.75" customHeight="1">
      <c r="A9" s="227" t="s">
        <v>946</v>
      </c>
      <c r="B9" s="225">
        <f t="shared" si="0"/>
        <v>0</v>
      </c>
      <c r="C9" s="229"/>
      <c r="D9" s="225">
        <f t="shared" si="2"/>
        <v>0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</row>
    <row r="10" spans="1:16" ht="22.5" customHeight="1">
      <c r="A10" s="227" t="s">
        <v>947</v>
      </c>
      <c r="B10" s="225">
        <f t="shared" si="0"/>
        <v>1643</v>
      </c>
      <c r="C10" s="230"/>
      <c r="D10" s="225">
        <f t="shared" si="2"/>
        <v>1643</v>
      </c>
      <c r="E10" s="230">
        <v>94</v>
      </c>
      <c r="F10" s="230"/>
      <c r="G10" s="230">
        <v>897</v>
      </c>
      <c r="H10" s="230">
        <v>495</v>
      </c>
      <c r="I10" s="230">
        <v>153</v>
      </c>
      <c r="J10" s="230">
        <v>4</v>
      </c>
      <c r="K10" s="230"/>
      <c r="L10" s="230"/>
      <c r="M10" s="230"/>
      <c r="N10" s="230"/>
      <c r="O10" s="230"/>
      <c r="P10" s="230"/>
    </row>
    <row r="11" spans="1:16" ht="21" customHeight="1">
      <c r="A11" s="227" t="s">
        <v>948</v>
      </c>
      <c r="B11" s="225">
        <f t="shared" si="0"/>
        <v>861</v>
      </c>
      <c r="C11" s="230"/>
      <c r="D11" s="225">
        <f t="shared" si="2"/>
        <v>861</v>
      </c>
      <c r="E11" s="230">
        <v>340</v>
      </c>
      <c r="F11" s="230">
        <v>88</v>
      </c>
      <c r="G11" s="230">
        <v>111</v>
      </c>
      <c r="H11" s="230"/>
      <c r="I11" s="230">
        <v>84</v>
      </c>
      <c r="J11" s="230">
        <v>49</v>
      </c>
      <c r="K11" s="230"/>
      <c r="L11" s="230"/>
      <c r="M11" s="230">
        <v>68</v>
      </c>
      <c r="N11" s="230"/>
      <c r="O11" s="230"/>
      <c r="P11" s="230">
        <v>121</v>
      </c>
    </row>
    <row r="12" spans="1:16" ht="21" customHeight="1">
      <c r="A12" s="231" t="s">
        <v>949</v>
      </c>
      <c r="B12" s="225">
        <f t="shared" si="0"/>
        <v>0</v>
      </c>
      <c r="C12" s="230"/>
      <c r="D12" s="225">
        <f t="shared" si="2"/>
        <v>0</v>
      </c>
      <c r="E12" s="230"/>
      <c r="F12" s="230">
        <v>0</v>
      </c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ht="21" customHeight="1">
      <c r="A13" s="231" t="s">
        <v>950</v>
      </c>
      <c r="B13" s="225">
        <f t="shared" si="0"/>
        <v>0</v>
      </c>
      <c r="C13" s="230"/>
      <c r="D13" s="225">
        <f t="shared" si="2"/>
        <v>0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</row>
    <row r="14" spans="1:16" ht="21" customHeight="1">
      <c r="A14" s="231" t="s">
        <v>951</v>
      </c>
      <c r="B14" s="225">
        <f t="shared" si="0"/>
        <v>3003</v>
      </c>
      <c r="C14" s="230">
        <v>1435</v>
      </c>
      <c r="D14" s="225">
        <f t="shared" si="2"/>
        <v>1568</v>
      </c>
      <c r="E14" s="230">
        <v>116</v>
      </c>
      <c r="F14" s="230">
        <v>126</v>
      </c>
      <c r="G14" s="230">
        <v>122</v>
      </c>
      <c r="H14" s="230">
        <v>74</v>
      </c>
      <c r="I14" s="230">
        <v>933</v>
      </c>
      <c r="J14" s="230">
        <v>43</v>
      </c>
      <c r="K14" s="230">
        <v>37</v>
      </c>
      <c r="L14" s="230">
        <v>41</v>
      </c>
      <c r="M14" s="230">
        <v>36</v>
      </c>
      <c r="N14" s="230">
        <v>19</v>
      </c>
      <c r="O14" s="230">
        <v>11</v>
      </c>
      <c r="P14" s="230">
        <v>10</v>
      </c>
    </row>
  </sheetData>
  <sheetProtection/>
  <mergeCells count="4">
    <mergeCell ref="A2:P2"/>
    <mergeCell ref="O3:P3"/>
    <mergeCell ref="B4:P4"/>
    <mergeCell ref="A4:A5"/>
  </mergeCells>
  <printOptions horizontalCentered="1"/>
  <pageMargins left="0.35" right="0.55" top="0.83" bottom="0.71" header="0.31" footer="0.31"/>
  <pageSetup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9"/>
  <sheetViews>
    <sheetView showZeros="0" zoomScalePageLayoutView="0" workbookViewId="0" topLeftCell="A1">
      <pane xSplit="4" ySplit="7" topLeftCell="E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"/>
    </sheetView>
  </sheetViews>
  <sheetFormatPr defaultColWidth="16.50390625" defaultRowHeight="21.75" customHeight="1"/>
  <cols>
    <col min="1" max="1" width="37.125" style="105" customWidth="1"/>
    <col min="2" max="2" width="40.00390625" style="103" customWidth="1"/>
    <col min="3" max="3" width="16.50390625" style="105" customWidth="1"/>
    <col min="4" max="16384" width="16.50390625" style="105" customWidth="1"/>
  </cols>
  <sheetData>
    <row r="1" spans="1:2" s="99" customFormat="1" ht="32.25" customHeight="1">
      <c r="A1" s="535" t="s">
        <v>952</v>
      </c>
      <c r="B1" s="535"/>
    </row>
    <row r="2" s="100" customFormat="1" ht="18" customHeight="1">
      <c r="B2" s="106" t="s">
        <v>1</v>
      </c>
    </row>
    <row r="3" spans="1:2" s="101" customFormat="1" ht="21.75" customHeight="1">
      <c r="A3" s="107" t="s">
        <v>788</v>
      </c>
      <c r="B3" s="108" t="s">
        <v>953</v>
      </c>
    </row>
    <row r="4" spans="1:2" s="102" customFormat="1" ht="19.5" customHeight="1">
      <c r="A4" s="217" t="s">
        <v>792</v>
      </c>
      <c r="B4" s="110">
        <v>1474</v>
      </c>
    </row>
    <row r="5" spans="1:2" s="104" customFormat="1" ht="19.5" customHeight="1">
      <c r="A5" s="217" t="s">
        <v>793</v>
      </c>
      <c r="B5" s="110">
        <v>12770</v>
      </c>
    </row>
    <row r="6" spans="1:2" s="104" customFormat="1" ht="19.5" customHeight="1">
      <c r="A6" s="217" t="s">
        <v>794</v>
      </c>
      <c r="B6" s="110">
        <v>2686</v>
      </c>
    </row>
    <row r="7" spans="1:2" s="104" customFormat="1" ht="19.5" customHeight="1">
      <c r="A7" s="217" t="s">
        <v>795</v>
      </c>
      <c r="B7" s="110">
        <v>4642</v>
      </c>
    </row>
    <row r="8" spans="1:2" s="104" customFormat="1" ht="19.5" customHeight="1">
      <c r="A8" s="217" t="s">
        <v>796</v>
      </c>
      <c r="B8" s="110">
        <v>569</v>
      </c>
    </row>
    <row r="9" spans="1:2" s="104" customFormat="1" ht="19.5" customHeight="1">
      <c r="A9" s="217" t="s">
        <v>797</v>
      </c>
      <c r="B9" s="110">
        <v>3023</v>
      </c>
    </row>
    <row r="10" spans="1:2" s="104" customFormat="1" ht="19.5" customHeight="1">
      <c r="A10" s="217" t="s">
        <v>798</v>
      </c>
      <c r="B10" s="110">
        <v>1179</v>
      </c>
    </row>
    <row r="11" spans="1:2" s="104" customFormat="1" ht="19.5" customHeight="1">
      <c r="A11" s="217" t="s">
        <v>799</v>
      </c>
      <c r="B11" s="110">
        <v>524</v>
      </c>
    </row>
    <row r="12" spans="1:2" s="104" customFormat="1" ht="19.5" customHeight="1">
      <c r="A12" s="217" t="s">
        <v>800</v>
      </c>
      <c r="B12" s="110">
        <v>62</v>
      </c>
    </row>
    <row r="13" spans="1:2" s="104" customFormat="1" ht="19.5" customHeight="1">
      <c r="A13" s="217" t="s">
        <v>801</v>
      </c>
      <c r="B13" s="110">
        <v>1895</v>
      </c>
    </row>
    <row r="14" spans="1:2" s="104" customFormat="1" ht="19.5" customHeight="1">
      <c r="A14" s="217" t="s">
        <v>802</v>
      </c>
      <c r="B14" s="110">
        <v>108</v>
      </c>
    </row>
    <row r="15" spans="1:2" s="104" customFormat="1" ht="19.5" customHeight="1">
      <c r="A15" s="217" t="s">
        <v>803</v>
      </c>
      <c r="B15" s="110">
        <v>93</v>
      </c>
    </row>
    <row r="16" spans="1:2" s="104" customFormat="1" ht="19.5" customHeight="1">
      <c r="A16" s="217" t="s">
        <v>804</v>
      </c>
      <c r="B16" s="110">
        <v>2842</v>
      </c>
    </row>
    <row r="17" spans="1:2" s="103" customFormat="1" ht="19.5" customHeight="1">
      <c r="A17" s="111" t="s">
        <v>122</v>
      </c>
      <c r="B17" s="112">
        <f>SUM(B4:B16)</f>
        <v>31867</v>
      </c>
    </row>
    <row r="18" s="104" customFormat="1" ht="21.75" customHeight="1"/>
    <row r="19" s="104" customFormat="1" ht="21.75" customHeight="1">
      <c r="B19" s="113"/>
    </row>
    <row r="20" s="104" customFormat="1" ht="21.75" customHeight="1"/>
    <row r="21" s="104" customFormat="1" ht="21.75" customHeight="1"/>
  </sheetData>
  <sheetProtection/>
  <mergeCells count="1">
    <mergeCell ref="A1:B1"/>
  </mergeCells>
  <printOptions horizontalCentered="1"/>
  <pageMargins left="1.18110236220472" right="1.18110236220472" top="1.10236220472441" bottom="1.10236220472441" header="0.511811023622047" footer="0.511811023622047"/>
  <pageSetup horizontalDpi="600" verticalDpi="600" orientation="landscape" paperSize="9" scale="85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N14"/>
  <sheetViews>
    <sheetView showZeros="0" zoomScalePageLayoutView="0" workbookViewId="0" topLeftCell="A4">
      <selection activeCell="A11" sqref="A11"/>
    </sheetView>
  </sheetViews>
  <sheetFormatPr defaultColWidth="13.375" defaultRowHeight="32.25" customHeight="1"/>
  <cols>
    <col min="1" max="1" width="29.375" style="105" customWidth="1"/>
    <col min="2" max="2" width="12.25390625" style="105" customWidth="1"/>
    <col min="3" max="3" width="11.25390625" style="105" customWidth="1"/>
    <col min="4" max="4" width="13.875" style="105" customWidth="1"/>
    <col min="5" max="5" width="12.25390625" style="105" customWidth="1"/>
    <col min="6" max="6" width="11.00390625" style="105" customWidth="1"/>
    <col min="7" max="7" width="13.875" style="105" customWidth="1"/>
    <col min="8" max="16384" width="13.375" style="105" customWidth="1"/>
  </cols>
  <sheetData>
    <row r="1" spans="1:7" ht="32.25" customHeight="1">
      <c r="A1" s="566"/>
      <c r="B1" s="104"/>
      <c r="C1" s="104"/>
      <c r="D1" s="104"/>
      <c r="E1" s="104"/>
      <c r="F1" s="104"/>
      <c r="G1" s="104"/>
    </row>
    <row r="2" spans="1:7" s="99" customFormat="1" ht="32.25" customHeight="1">
      <c r="A2" s="564" t="s">
        <v>1127</v>
      </c>
      <c r="B2" s="564"/>
      <c r="C2" s="564"/>
      <c r="D2" s="564"/>
      <c r="E2" s="564"/>
      <c r="F2" s="564"/>
      <c r="G2" s="564"/>
    </row>
    <row r="3" spans="1:7" s="202" customFormat="1" ht="32.25" customHeight="1">
      <c r="A3" s="205"/>
      <c r="B3" s="205"/>
      <c r="C3" s="205"/>
      <c r="D3" s="205"/>
      <c r="E3" s="205"/>
      <c r="F3" s="205"/>
      <c r="G3" s="583" t="s">
        <v>1</v>
      </c>
    </row>
    <row r="4" spans="1:7" s="203" customFormat="1" ht="32.25" customHeight="1">
      <c r="A4" s="584" t="s">
        <v>670</v>
      </c>
      <c r="B4" s="584" t="s">
        <v>817</v>
      </c>
      <c r="C4" s="584"/>
      <c r="D4" s="584"/>
      <c r="E4" s="584" t="s">
        <v>818</v>
      </c>
      <c r="F4" s="584"/>
      <c r="G4" s="584"/>
    </row>
    <row r="5" spans="1:7" s="203" customFormat="1" ht="32.25" customHeight="1">
      <c r="A5" s="584"/>
      <c r="B5" s="585" t="s">
        <v>126</v>
      </c>
      <c r="C5" s="585" t="s">
        <v>819</v>
      </c>
      <c r="D5" s="585" t="s">
        <v>820</v>
      </c>
      <c r="E5" s="585" t="s">
        <v>126</v>
      </c>
      <c r="F5" s="585" t="s">
        <v>819</v>
      </c>
      <c r="G5" s="585" t="s">
        <v>820</v>
      </c>
    </row>
    <row r="6" spans="1:11" s="203" customFormat="1" ht="33" customHeight="1">
      <c r="A6" s="214" t="s">
        <v>954</v>
      </c>
      <c r="B6" s="215">
        <v>1269885</v>
      </c>
      <c r="C6" s="215">
        <v>519020</v>
      </c>
      <c r="D6" s="216">
        <v>750865</v>
      </c>
      <c r="E6" s="215">
        <v>1269885</v>
      </c>
      <c r="F6" s="215">
        <v>519020</v>
      </c>
      <c r="G6" s="216">
        <v>750865</v>
      </c>
      <c r="K6" s="203" t="s">
        <v>955</v>
      </c>
    </row>
    <row r="7" spans="1:14" s="204" customFormat="1" ht="33" customHeight="1">
      <c r="A7" s="214" t="s">
        <v>956</v>
      </c>
      <c r="B7" s="215">
        <v>995827</v>
      </c>
      <c r="C7" s="215">
        <v>376315</v>
      </c>
      <c r="D7" s="215">
        <v>619512</v>
      </c>
      <c r="E7" s="215">
        <v>995827</v>
      </c>
      <c r="F7" s="215">
        <v>376315</v>
      </c>
      <c r="G7" s="215">
        <v>619512</v>
      </c>
      <c r="J7" s="204" t="s">
        <v>957</v>
      </c>
      <c r="K7" s="204" t="s">
        <v>958</v>
      </c>
      <c r="N7" s="204" t="s">
        <v>959</v>
      </c>
    </row>
    <row r="8" spans="1:14" s="204" customFormat="1" ht="33" customHeight="1">
      <c r="A8" s="214" t="s">
        <v>960</v>
      </c>
      <c r="B8" s="215">
        <f>SUM(C8:D8)</f>
        <v>1643285</v>
      </c>
      <c r="C8" s="215">
        <v>626020</v>
      </c>
      <c r="D8" s="215">
        <v>1017265</v>
      </c>
      <c r="E8" s="215">
        <f>SUM(F8:G8)</f>
        <v>1643285</v>
      </c>
      <c r="F8" s="215">
        <v>626020</v>
      </c>
      <c r="G8" s="215">
        <v>1017265</v>
      </c>
      <c r="I8" s="204" t="s">
        <v>961</v>
      </c>
      <c r="N8" s="204" t="s">
        <v>962</v>
      </c>
    </row>
    <row r="9" spans="1:7" s="204" customFormat="1" ht="33" customHeight="1">
      <c r="A9" s="214" t="s">
        <v>963</v>
      </c>
      <c r="B9" s="215">
        <f>SUM(C9:D9)</f>
        <v>396901</v>
      </c>
      <c r="C9" s="215">
        <v>112660</v>
      </c>
      <c r="D9" s="215">
        <v>284241</v>
      </c>
      <c r="E9" s="215">
        <f>SUM(F9:G9)</f>
        <v>396901</v>
      </c>
      <c r="F9" s="215">
        <v>112660</v>
      </c>
      <c r="G9" s="215">
        <v>284241</v>
      </c>
    </row>
    <row r="10" spans="1:10" s="204" customFormat="1" ht="33" customHeight="1">
      <c r="A10" s="214" t="s">
        <v>964</v>
      </c>
      <c r="B10" s="215">
        <v>51577</v>
      </c>
      <c r="C10" s="215">
        <v>17144</v>
      </c>
      <c r="D10" s="215">
        <v>34433</v>
      </c>
      <c r="E10" s="215">
        <v>51577</v>
      </c>
      <c r="F10" s="215">
        <v>17144</v>
      </c>
      <c r="G10" s="215">
        <v>34433</v>
      </c>
      <c r="J10" s="204" t="s">
        <v>965</v>
      </c>
    </row>
    <row r="11" spans="1:13" s="204" customFormat="1" ht="33" customHeight="1">
      <c r="A11" s="214" t="s">
        <v>966</v>
      </c>
      <c r="B11" s="215">
        <v>1341151</v>
      </c>
      <c r="C11" s="215">
        <v>471831</v>
      </c>
      <c r="D11" s="215">
        <v>869320</v>
      </c>
      <c r="E11" s="215">
        <v>1341151</v>
      </c>
      <c r="F11" s="215">
        <v>471831</v>
      </c>
      <c r="G11" s="215">
        <v>869320</v>
      </c>
      <c r="K11" s="204" t="s">
        <v>967</v>
      </c>
      <c r="M11" s="204" t="s">
        <v>968</v>
      </c>
    </row>
    <row r="12" spans="1:13" s="202" customFormat="1" ht="32.25" customHeight="1">
      <c r="A12" s="560" t="s">
        <v>1134</v>
      </c>
      <c r="B12" s="565"/>
      <c r="C12" s="565"/>
      <c r="D12" s="565"/>
      <c r="E12" s="215">
        <v>212100</v>
      </c>
      <c r="F12" s="215">
        <v>75600</v>
      </c>
      <c r="G12" s="215">
        <v>136500</v>
      </c>
      <c r="H12" s="202" t="s">
        <v>969</v>
      </c>
      <c r="K12" s="202" t="s">
        <v>970</v>
      </c>
      <c r="M12" s="202" t="s">
        <v>968</v>
      </c>
    </row>
    <row r="13" spans="1:10" s="202" customFormat="1" ht="32.25" customHeight="1">
      <c r="A13" s="582" t="s">
        <v>1128</v>
      </c>
      <c r="B13" s="582"/>
      <c r="C13" s="582"/>
      <c r="D13" s="582"/>
      <c r="E13" s="582"/>
      <c r="F13" s="582"/>
      <c r="G13" s="582"/>
      <c r="I13" s="202" t="s">
        <v>971</v>
      </c>
      <c r="J13" s="202" t="s">
        <v>972</v>
      </c>
    </row>
    <row r="14" spans="1:8" s="202" customFormat="1" ht="32.25" customHeight="1">
      <c r="A14" s="574" t="s">
        <v>1129</v>
      </c>
      <c r="B14" s="574"/>
      <c r="C14" s="574"/>
      <c r="D14" s="574"/>
      <c r="E14" s="574"/>
      <c r="F14" s="574"/>
      <c r="G14" s="574"/>
      <c r="H14" s="202" t="s">
        <v>973</v>
      </c>
    </row>
  </sheetData>
  <sheetProtection/>
  <mergeCells count="6">
    <mergeCell ref="A14:G14"/>
    <mergeCell ref="A2:G2"/>
    <mergeCell ref="B4:D4"/>
    <mergeCell ref="E4:G4"/>
    <mergeCell ref="A4:A5"/>
    <mergeCell ref="A13:G13"/>
  </mergeCells>
  <printOptions horizontalCentered="1"/>
  <pageMargins left="0.59" right="0.59" top="0.94" bottom="0.94" header="0.31" footer="0.31"/>
  <pageSetup horizontalDpi="600" verticalDpi="600" orientation="portrait" paperSize="9" scale="8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K21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8.75390625" defaultRowHeight="18.75" customHeight="1"/>
  <cols>
    <col min="1" max="1" width="24.125" style="105" customWidth="1"/>
    <col min="2" max="2" width="20.625" style="105" customWidth="1"/>
    <col min="3" max="3" width="21.00390625" style="105" customWidth="1"/>
    <col min="4" max="4" width="22.75390625" style="575" customWidth="1"/>
    <col min="5" max="31" width="9.00390625" style="105" customWidth="1"/>
    <col min="32" max="16384" width="8.75390625" style="105" customWidth="1"/>
  </cols>
  <sheetData>
    <row r="1" spans="1:3" ht="21" customHeight="1">
      <c r="A1" s="575"/>
      <c r="B1" s="575"/>
      <c r="C1" s="575"/>
    </row>
    <row r="2" spans="1:4" s="99" customFormat="1" ht="48.75" customHeight="1">
      <c r="A2" s="564" t="s">
        <v>1130</v>
      </c>
      <c r="B2" s="564"/>
      <c r="C2" s="564"/>
      <c r="D2" s="564"/>
    </row>
    <row r="3" spans="1:4" s="202" customFormat="1" ht="16.5" customHeight="1">
      <c r="A3" s="205"/>
      <c r="B3" s="205"/>
      <c r="C3" s="205"/>
      <c r="D3" s="583" t="s">
        <v>1</v>
      </c>
    </row>
    <row r="4" spans="1:4" s="203" customFormat="1" ht="39" customHeight="1">
      <c r="A4" s="206" t="s">
        <v>827</v>
      </c>
      <c r="B4" s="207" t="s">
        <v>828</v>
      </c>
      <c r="C4" s="206" t="s">
        <v>1124</v>
      </c>
      <c r="D4" s="207" t="s">
        <v>1118</v>
      </c>
    </row>
    <row r="5" spans="1:4" s="203" customFormat="1" ht="18.75" customHeight="1">
      <c r="A5" s="208" t="s">
        <v>829</v>
      </c>
      <c r="B5" s="209">
        <f>SUM(B6:B18)</f>
        <v>1643285</v>
      </c>
      <c r="C5" s="209">
        <f>SUM(C6:C18)</f>
        <v>1341151</v>
      </c>
      <c r="D5" s="209">
        <v>212100</v>
      </c>
    </row>
    <row r="6" spans="1:4" s="204" customFormat="1" ht="18.75" customHeight="1">
      <c r="A6" s="208" t="s">
        <v>974</v>
      </c>
      <c r="B6" s="209">
        <v>626020</v>
      </c>
      <c r="C6" s="209">
        <v>471831</v>
      </c>
      <c r="D6" s="209">
        <v>75600</v>
      </c>
    </row>
    <row r="7" spans="1:4" s="204" customFormat="1" ht="18.75" customHeight="1">
      <c r="A7" s="208" t="s">
        <v>975</v>
      </c>
      <c r="B7" s="579">
        <v>36477</v>
      </c>
      <c r="C7" s="210">
        <v>35177</v>
      </c>
      <c r="D7" s="579"/>
    </row>
    <row r="8" spans="1:4" s="204" customFormat="1" ht="18.75" customHeight="1">
      <c r="A8" s="208" t="s">
        <v>976</v>
      </c>
      <c r="B8" s="579">
        <v>28000</v>
      </c>
      <c r="C8" s="210">
        <v>16800</v>
      </c>
      <c r="D8" s="579"/>
    </row>
    <row r="9" spans="1:4" s="204" customFormat="1" ht="18.75" customHeight="1">
      <c r="A9" s="208" t="s">
        <v>977</v>
      </c>
      <c r="B9" s="579">
        <v>31898</v>
      </c>
      <c r="C9" s="210">
        <v>20898</v>
      </c>
      <c r="D9" s="579"/>
    </row>
    <row r="10" spans="1:4" s="204" customFormat="1" ht="18.75" customHeight="1">
      <c r="A10" s="208" t="s">
        <v>978</v>
      </c>
      <c r="B10" s="579">
        <v>11300</v>
      </c>
      <c r="C10" s="210">
        <v>10500</v>
      </c>
      <c r="D10" s="579">
        <v>5000</v>
      </c>
    </row>
    <row r="11" spans="1:4" s="204" customFormat="1" ht="18.75" customHeight="1">
      <c r="A11" s="208" t="s">
        <v>979</v>
      </c>
      <c r="B11" s="579">
        <v>139669</v>
      </c>
      <c r="C11" s="580">
        <v>122375</v>
      </c>
      <c r="D11" s="579"/>
    </row>
    <row r="12" spans="1:11" s="204" customFormat="1" ht="18.75" customHeight="1">
      <c r="A12" s="208" t="s">
        <v>980</v>
      </c>
      <c r="B12" s="579">
        <v>134510</v>
      </c>
      <c r="C12" s="580">
        <v>130605</v>
      </c>
      <c r="D12" s="579"/>
      <c r="H12" s="211"/>
      <c r="I12" s="212"/>
      <c r="J12" s="212"/>
      <c r="K12" s="212"/>
    </row>
    <row r="13" spans="1:11" s="204" customFormat="1" ht="18.75" customHeight="1">
      <c r="A13" s="208" t="s">
        <v>981</v>
      </c>
      <c r="B13" s="579">
        <v>128100</v>
      </c>
      <c r="C13" s="210">
        <v>124640</v>
      </c>
      <c r="D13" s="579">
        <v>16200</v>
      </c>
      <c r="H13" s="211"/>
      <c r="I13" s="212"/>
      <c r="J13" s="212"/>
      <c r="K13" s="212"/>
    </row>
    <row r="14" spans="1:4" s="204" customFormat="1" ht="18.75" customHeight="1">
      <c r="A14" s="208" t="s">
        <v>982</v>
      </c>
      <c r="B14" s="579">
        <v>74230</v>
      </c>
      <c r="C14" s="210">
        <v>62110</v>
      </c>
      <c r="D14" s="579">
        <v>58000</v>
      </c>
    </row>
    <row r="15" spans="1:4" s="204" customFormat="1" ht="18.75" customHeight="1">
      <c r="A15" s="208" t="s">
        <v>983</v>
      </c>
      <c r="B15" s="579">
        <v>85279</v>
      </c>
      <c r="C15" s="210">
        <v>81810</v>
      </c>
      <c r="D15" s="579">
        <v>33600</v>
      </c>
    </row>
    <row r="16" spans="1:4" s="204" customFormat="1" ht="18.75" customHeight="1">
      <c r="A16" s="213" t="s">
        <v>984</v>
      </c>
      <c r="B16" s="579">
        <v>96081</v>
      </c>
      <c r="C16" s="210">
        <v>57476</v>
      </c>
      <c r="D16" s="579">
        <v>23700</v>
      </c>
    </row>
    <row r="17" spans="1:4" s="204" customFormat="1" ht="18.75" customHeight="1">
      <c r="A17" s="208" t="s">
        <v>985</v>
      </c>
      <c r="B17" s="579">
        <v>92240</v>
      </c>
      <c r="C17" s="210">
        <v>58566</v>
      </c>
      <c r="D17" s="579"/>
    </row>
    <row r="18" spans="1:4" s="204" customFormat="1" ht="18.75" customHeight="1">
      <c r="A18" s="213" t="s">
        <v>986</v>
      </c>
      <c r="B18" s="579">
        <v>159481</v>
      </c>
      <c r="C18" s="210">
        <v>148363</v>
      </c>
      <c r="D18" s="579"/>
    </row>
    <row r="19" spans="1:6" s="204" customFormat="1" ht="18.75" customHeight="1">
      <c r="A19" s="586" t="s">
        <v>1131</v>
      </c>
      <c r="B19" s="586"/>
      <c r="C19" s="586"/>
      <c r="D19" s="586"/>
      <c r="E19" s="101"/>
      <c r="F19" s="101"/>
    </row>
    <row r="20" spans="1:6" s="204" customFormat="1" ht="18.75" customHeight="1">
      <c r="A20" s="586"/>
      <c r="B20" s="586"/>
      <c r="C20" s="586"/>
      <c r="D20" s="586"/>
      <c r="E20" s="101"/>
      <c r="F20" s="101"/>
    </row>
    <row r="21" spans="1:4" s="204" customFormat="1" ht="18.75" customHeight="1">
      <c r="A21" s="105" t="s">
        <v>1132</v>
      </c>
      <c r="B21" s="105"/>
      <c r="C21" s="105"/>
      <c r="D21" s="575"/>
    </row>
    <row r="22" s="204" customFormat="1" ht="18.75" customHeight="1"/>
    <row r="23" s="204" customFormat="1" ht="18.75" customHeight="1"/>
    <row r="24" s="104" customFormat="1" ht="18.75" customHeight="1"/>
  </sheetData>
  <sheetProtection/>
  <mergeCells count="2">
    <mergeCell ref="A2:D2"/>
    <mergeCell ref="A19:D20"/>
  </mergeCells>
  <printOptions horizontalCentered="1"/>
  <pageMargins left="0.75" right="0.75" top="0.55" bottom="0.55" header="0.31" footer="0.31"/>
  <pageSetup horizontalDpi="600" verticalDpi="600" orientation="portrait" paperSize="9" scale="8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2"/>
    </sheetView>
  </sheetViews>
  <sheetFormatPr defaultColWidth="9.00390625" defaultRowHeight="14.25"/>
  <cols>
    <col min="1" max="1" width="58.75390625" style="0" customWidth="1"/>
    <col min="2" max="2" width="9.25390625" style="0" customWidth="1"/>
    <col min="3" max="3" width="30.625" style="0" customWidth="1"/>
  </cols>
  <sheetData>
    <row r="1" spans="1:3" ht="14.25">
      <c r="A1" s="595" t="s">
        <v>1154</v>
      </c>
      <c r="B1" s="595"/>
      <c r="C1" s="595"/>
    </row>
    <row r="2" spans="1:3" ht="14.25">
      <c r="A2" s="595"/>
      <c r="B2" s="595"/>
      <c r="C2" s="595"/>
    </row>
    <row r="3" spans="1:2" ht="14.25">
      <c r="A3" s="587"/>
      <c r="B3" s="587"/>
    </row>
    <row r="4" spans="1:3" s="599" customFormat="1" ht="22.5">
      <c r="A4" s="596" t="s">
        <v>123</v>
      </c>
      <c r="B4" s="597" t="s">
        <v>953</v>
      </c>
      <c r="C4" s="598" t="s">
        <v>1135</v>
      </c>
    </row>
    <row r="5" spans="1:3" ht="76.5" customHeight="1">
      <c r="A5" s="588" t="s">
        <v>1136</v>
      </c>
      <c r="B5" s="589">
        <v>2000</v>
      </c>
      <c r="C5" s="590" t="s">
        <v>1137</v>
      </c>
    </row>
    <row r="6" spans="1:3" ht="102" customHeight="1">
      <c r="A6" s="591" t="s">
        <v>1138</v>
      </c>
      <c r="B6" s="592">
        <v>21000</v>
      </c>
      <c r="C6" s="590" t="s">
        <v>1139</v>
      </c>
    </row>
    <row r="7" spans="1:3" ht="120" customHeight="1">
      <c r="A7" s="588" t="s">
        <v>1140</v>
      </c>
      <c r="B7" s="592">
        <v>22600</v>
      </c>
      <c r="C7" s="590" t="s">
        <v>1141</v>
      </c>
    </row>
    <row r="8" spans="1:3" ht="60">
      <c r="A8" s="588" t="s">
        <v>1142</v>
      </c>
      <c r="B8" s="592">
        <v>2000</v>
      </c>
      <c r="C8" s="590" t="s">
        <v>1143</v>
      </c>
    </row>
    <row r="9" spans="1:3" ht="96" customHeight="1">
      <c r="A9" s="588" t="s">
        <v>1144</v>
      </c>
      <c r="B9" s="592">
        <v>2000</v>
      </c>
      <c r="C9" s="590" t="s">
        <v>1145</v>
      </c>
    </row>
    <row r="10" spans="1:3" ht="48">
      <c r="A10" s="588" t="s">
        <v>1146</v>
      </c>
      <c r="B10" s="592">
        <v>2000</v>
      </c>
      <c r="C10" s="590" t="s">
        <v>1147</v>
      </c>
    </row>
    <row r="11" spans="1:3" ht="72">
      <c r="A11" s="588" t="s">
        <v>1148</v>
      </c>
      <c r="B11" s="592">
        <v>4000</v>
      </c>
      <c r="C11" s="590" t="s">
        <v>1149</v>
      </c>
    </row>
    <row r="12" spans="1:3" ht="72">
      <c r="A12" s="591" t="s">
        <v>1150</v>
      </c>
      <c r="B12" s="592">
        <v>12000</v>
      </c>
      <c r="C12" s="590" t="s">
        <v>1151</v>
      </c>
    </row>
    <row r="13" spans="1:3" ht="36">
      <c r="A13" s="591" t="s">
        <v>1152</v>
      </c>
      <c r="B13" s="594">
        <v>8000</v>
      </c>
      <c r="C13" s="590" t="s">
        <v>1153</v>
      </c>
    </row>
    <row r="14" spans="1:3" ht="27" customHeight="1">
      <c r="A14" s="600" t="s">
        <v>126</v>
      </c>
      <c r="B14" s="594">
        <v>75600</v>
      </c>
      <c r="C14" s="593"/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5"/>
  <sheetViews>
    <sheetView showZeros="0" zoomScalePageLayoutView="0" workbookViewId="0" topLeftCell="A1">
      <selection activeCell="C9" sqref="C9"/>
    </sheetView>
  </sheetViews>
  <sheetFormatPr defaultColWidth="9.00390625" defaultRowHeight="14.25"/>
  <cols>
    <col min="1" max="1" width="22.625" style="188" customWidth="1"/>
    <col min="2" max="2" width="11.125" style="188" customWidth="1"/>
    <col min="3" max="3" width="27.625" style="188" customWidth="1"/>
    <col min="4" max="4" width="11.125" style="188" customWidth="1"/>
    <col min="5" max="7" width="9.00390625" style="188" customWidth="1"/>
    <col min="8" max="8" width="10.125" style="188" customWidth="1"/>
    <col min="9" max="9" width="19.875" style="188" customWidth="1"/>
    <col min="10" max="16384" width="9.00390625" style="188" customWidth="1"/>
  </cols>
  <sheetData>
    <row r="1" spans="1:4" s="185" customFormat="1" ht="25.5">
      <c r="A1" s="548" t="s">
        <v>987</v>
      </c>
      <c r="B1" s="548"/>
      <c r="C1" s="548"/>
      <c r="D1" s="548"/>
    </row>
    <row r="2" spans="1:4" ht="14.25">
      <c r="A2" s="189"/>
      <c r="B2" s="189"/>
      <c r="C2" s="189"/>
      <c r="D2" s="190" t="s">
        <v>1</v>
      </c>
    </row>
    <row r="3" spans="1:4" ht="33" customHeight="1">
      <c r="A3" s="191" t="s">
        <v>90</v>
      </c>
      <c r="B3" s="192" t="s">
        <v>3</v>
      </c>
      <c r="C3" s="191" t="s">
        <v>90</v>
      </c>
      <c r="D3" s="192" t="s">
        <v>4</v>
      </c>
    </row>
    <row r="4" spans="1:9" ht="33" customHeight="1">
      <c r="A4" s="153" t="s">
        <v>988</v>
      </c>
      <c r="B4" s="194"/>
      <c r="C4" s="193" t="s">
        <v>989</v>
      </c>
      <c r="D4" s="194"/>
      <c r="G4" s="195"/>
      <c r="H4" s="195"/>
      <c r="I4" s="195"/>
    </row>
    <row r="5" spans="1:9" ht="33" customHeight="1">
      <c r="A5" s="153" t="s">
        <v>990</v>
      </c>
      <c r="B5" s="194">
        <v>1050</v>
      </c>
      <c r="C5" s="193" t="s">
        <v>991</v>
      </c>
      <c r="D5" s="194"/>
      <c r="G5" s="196"/>
      <c r="H5" s="196"/>
      <c r="I5" s="196"/>
    </row>
    <row r="6" spans="1:9" ht="33" customHeight="1">
      <c r="A6" s="153" t="s">
        <v>992</v>
      </c>
      <c r="B6" s="194"/>
      <c r="C6" s="193" t="s">
        <v>993</v>
      </c>
      <c r="D6" s="194"/>
      <c r="G6" s="196"/>
      <c r="H6" s="196"/>
      <c r="I6" s="197"/>
    </row>
    <row r="7" spans="1:9" ht="33" customHeight="1">
      <c r="A7" s="153" t="s">
        <v>994</v>
      </c>
      <c r="B7" s="194"/>
      <c r="C7" s="193" t="s">
        <v>995</v>
      </c>
      <c r="D7" s="194"/>
      <c r="G7" s="196"/>
      <c r="H7" s="196"/>
      <c r="I7" s="196"/>
    </row>
    <row r="8" spans="1:9" ht="33" customHeight="1">
      <c r="A8" s="153"/>
      <c r="B8" s="194"/>
      <c r="C8" s="193"/>
      <c r="D8" s="194"/>
      <c r="G8" s="196"/>
      <c r="H8" s="196"/>
      <c r="I8" s="196"/>
    </row>
    <row r="9" spans="1:9" s="186" customFormat="1" ht="33" customHeight="1">
      <c r="A9" s="201" t="s">
        <v>876</v>
      </c>
      <c r="B9" s="194">
        <f>SUM(B4:B7)</f>
        <v>1050</v>
      </c>
      <c r="C9" s="198" t="s">
        <v>875</v>
      </c>
      <c r="D9" s="194">
        <f>SUM(D4:D7)</f>
        <v>0</v>
      </c>
      <c r="G9" s="196"/>
      <c r="H9" s="196"/>
      <c r="I9" s="196"/>
    </row>
    <row r="10" spans="1:9" s="187" customFormat="1" ht="33" customHeight="1">
      <c r="A10" s="199" t="s">
        <v>996</v>
      </c>
      <c r="B10" s="194"/>
      <c r="C10" s="140" t="s">
        <v>53</v>
      </c>
      <c r="D10" s="194">
        <v>1050</v>
      </c>
      <c r="G10" s="195"/>
      <c r="H10" s="195"/>
      <c r="I10" s="195"/>
    </row>
    <row r="11" spans="1:9" ht="33" customHeight="1">
      <c r="A11" s="140" t="s">
        <v>997</v>
      </c>
      <c r="B11" s="194"/>
      <c r="C11" s="199"/>
      <c r="D11" s="194"/>
      <c r="G11" s="196"/>
      <c r="H11" s="196"/>
      <c r="I11" s="197"/>
    </row>
    <row r="12" spans="1:4" ht="33" customHeight="1">
      <c r="A12" s="140"/>
      <c r="B12" s="194"/>
      <c r="C12" s="199"/>
      <c r="D12" s="194"/>
    </row>
    <row r="13" spans="1:4" ht="33" customHeight="1">
      <c r="A13" s="201" t="s">
        <v>62</v>
      </c>
      <c r="B13" s="194">
        <f>B9+B10+B11</f>
        <v>1050</v>
      </c>
      <c r="C13" s="198" t="s">
        <v>63</v>
      </c>
      <c r="D13" s="194">
        <f>D9+D10+D11</f>
        <v>1050</v>
      </c>
    </row>
    <row r="14" spans="1:4" s="186" customFormat="1" ht="21" customHeight="1">
      <c r="A14" s="188"/>
      <c r="B14" s="188"/>
      <c r="C14" s="188"/>
      <c r="D14" s="188"/>
    </row>
    <row r="15" ht="15.75" customHeight="1">
      <c r="D15" s="200"/>
    </row>
  </sheetData>
  <sheetProtection/>
  <mergeCells count="1">
    <mergeCell ref="A1:D1"/>
  </mergeCells>
  <printOptions horizontalCentered="1"/>
  <pageMargins left="1.10236220472441" right="1.10236220472441" top="1.45669291338583" bottom="1.37795275590551" header="0.511811023622047" footer="0.511811023622047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31.625" style="188" customWidth="1"/>
    <col min="2" max="2" width="34.125" style="188" customWidth="1"/>
    <col min="3" max="5" width="9.00390625" style="188" customWidth="1"/>
    <col min="6" max="6" width="10.125" style="188" customWidth="1"/>
    <col min="7" max="7" width="19.875" style="188" customWidth="1"/>
    <col min="8" max="16384" width="9.00390625" style="188" customWidth="1"/>
  </cols>
  <sheetData>
    <row r="1" spans="1:2" s="185" customFormat="1" ht="25.5">
      <c r="A1" s="548" t="s">
        <v>998</v>
      </c>
      <c r="B1" s="548"/>
    </row>
    <row r="2" spans="1:2" ht="14.25">
      <c r="A2" s="189"/>
      <c r="B2" s="190" t="s">
        <v>1</v>
      </c>
    </row>
    <row r="3" spans="1:2" ht="33" customHeight="1">
      <c r="A3" s="191" t="s">
        <v>90</v>
      </c>
      <c r="B3" s="192" t="s">
        <v>3</v>
      </c>
    </row>
    <row r="4" spans="1:7" ht="33" customHeight="1">
      <c r="A4" s="153" t="s">
        <v>988</v>
      </c>
      <c r="B4" s="194"/>
      <c r="E4" s="195"/>
      <c r="F4" s="195"/>
      <c r="G4" s="195"/>
    </row>
    <row r="5" spans="1:7" ht="33" customHeight="1">
      <c r="A5" s="153" t="s">
        <v>990</v>
      </c>
      <c r="B5" s="194">
        <v>1050</v>
      </c>
      <c r="E5" s="196"/>
      <c r="F5" s="196"/>
      <c r="G5" s="196"/>
    </row>
    <row r="6" spans="1:7" ht="33" customHeight="1">
      <c r="A6" s="153" t="s">
        <v>992</v>
      </c>
      <c r="B6" s="194"/>
      <c r="E6" s="196"/>
      <c r="F6" s="196"/>
      <c r="G6" s="197"/>
    </row>
    <row r="7" spans="1:7" ht="33" customHeight="1">
      <c r="A7" s="153" t="s">
        <v>994</v>
      </c>
      <c r="B7" s="194"/>
      <c r="E7" s="196"/>
      <c r="F7" s="196"/>
      <c r="G7" s="196"/>
    </row>
    <row r="8" spans="1:7" ht="33" customHeight="1">
      <c r="A8" s="153"/>
      <c r="B8" s="194"/>
      <c r="E8" s="196"/>
      <c r="F8" s="196"/>
      <c r="G8" s="196"/>
    </row>
    <row r="9" spans="1:7" s="186" customFormat="1" ht="33" customHeight="1">
      <c r="A9" s="201" t="s">
        <v>876</v>
      </c>
      <c r="B9" s="194">
        <f>SUM(B4:B7)</f>
        <v>1050</v>
      </c>
      <c r="E9" s="196"/>
      <c r="F9" s="196"/>
      <c r="G9" s="196"/>
    </row>
    <row r="10" spans="1:7" s="187" customFormat="1" ht="33" customHeight="1">
      <c r="A10" s="199" t="s">
        <v>996</v>
      </c>
      <c r="B10" s="194"/>
      <c r="E10" s="195"/>
      <c r="F10" s="195"/>
      <c r="G10" s="195"/>
    </row>
    <row r="11" spans="1:7" ht="33" customHeight="1">
      <c r="A11" s="140" t="s">
        <v>997</v>
      </c>
      <c r="B11" s="194"/>
      <c r="E11" s="196"/>
      <c r="F11" s="196"/>
      <c r="G11" s="197"/>
    </row>
    <row r="12" spans="1:2" ht="33" customHeight="1">
      <c r="A12" s="140"/>
      <c r="B12" s="194"/>
    </row>
    <row r="13" spans="1:2" ht="33" customHeight="1">
      <c r="A13" s="201" t="s">
        <v>62</v>
      </c>
      <c r="B13" s="194">
        <f>B9+B10+B11</f>
        <v>1050</v>
      </c>
    </row>
    <row r="14" spans="1:2" s="186" customFormat="1" ht="21" customHeight="1">
      <c r="A14" s="188"/>
      <c r="B14" s="188"/>
    </row>
    <row r="15" ht="15.75" customHeight="1"/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B2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1" sqref="D21"/>
    </sheetView>
  </sheetViews>
  <sheetFormatPr defaultColWidth="9.00390625" defaultRowHeight="14.25"/>
  <cols>
    <col min="1" max="1" width="42.125" style="451" customWidth="1"/>
    <col min="2" max="2" width="14.125" style="478" customWidth="1"/>
    <col min="3" max="16384" width="9.00390625" style="451" customWidth="1"/>
  </cols>
  <sheetData>
    <row r="2" spans="1:2" ht="46.5" customHeight="1">
      <c r="A2" s="503" t="s">
        <v>0</v>
      </c>
      <c r="B2" s="503"/>
    </row>
    <row r="3" ht="21" customHeight="1">
      <c r="B3" s="478" t="s">
        <v>1</v>
      </c>
    </row>
    <row r="4" spans="1:2" ht="29.25" customHeight="1">
      <c r="A4" s="274" t="s">
        <v>2</v>
      </c>
      <c r="B4" s="479" t="s">
        <v>4</v>
      </c>
    </row>
    <row r="5" spans="1:2" ht="18" customHeight="1">
      <c r="A5" s="462" t="s">
        <v>68</v>
      </c>
      <c r="B5" s="480">
        <f>416618+13</f>
        <v>416631</v>
      </c>
    </row>
    <row r="6" spans="1:2" ht="18" customHeight="1">
      <c r="A6" s="462" t="s">
        <v>69</v>
      </c>
      <c r="B6" s="480"/>
    </row>
    <row r="7" spans="1:2" ht="18" customHeight="1">
      <c r="A7" s="462" t="s">
        <v>70</v>
      </c>
      <c r="B7" s="481">
        <v>175808</v>
      </c>
    </row>
    <row r="8" spans="1:2" ht="18" customHeight="1">
      <c r="A8" s="462" t="s">
        <v>71</v>
      </c>
      <c r="B8" s="481">
        <v>624513</v>
      </c>
    </row>
    <row r="9" spans="1:2" ht="18" customHeight="1">
      <c r="A9" s="462" t="s">
        <v>72</v>
      </c>
      <c r="B9" s="481">
        <v>35939</v>
      </c>
    </row>
    <row r="10" spans="1:2" ht="18" customHeight="1">
      <c r="A10" s="463" t="s">
        <v>73</v>
      </c>
      <c r="B10" s="481">
        <v>49922</v>
      </c>
    </row>
    <row r="11" spans="1:2" ht="18" customHeight="1">
      <c r="A11" s="462" t="s">
        <v>74</v>
      </c>
      <c r="B11" s="481">
        <v>387500</v>
      </c>
    </row>
    <row r="12" spans="1:2" ht="18" customHeight="1">
      <c r="A12" s="463" t="s">
        <v>75</v>
      </c>
      <c r="B12" s="481">
        <v>357171</v>
      </c>
    </row>
    <row r="13" spans="1:2" ht="18" customHeight="1">
      <c r="A13" s="462" t="s">
        <v>76</v>
      </c>
      <c r="B13" s="481">
        <v>38259</v>
      </c>
    </row>
    <row r="14" spans="1:2" ht="18" customHeight="1">
      <c r="A14" s="462" t="s">
        <v>77</v>
      </c>
      <c r="B14" s="481">
        <v>153405</v>
      </c>
    </row>
    <row r="15" spans="1:2" ht="18" customHeight="1">
      <c r="A15" s="462" t="s">
        <v>78</v>
      </c>
      <c r="B15" s="481">
        <v>323711</v>
      </c>
    </row>
    <row r="16" spans="1:2" ht="18" customHeight="1">
      <c r="A16" s="462" t="s">
        <v>79</v>
      </c>
      <c r="B16" s="481">
        <v>75633</v>
      </c>
    </row>
    <row r="17" spans="1:2" ht="18" customHeight="1">
      <c r="A17" s="463" t="s">
        <v>80</v>
      </c>
      <c r="B17" s="481">
        <v>11606</v>
      </c>
    </row>
    <row r="18" spans="1:2" ht="18" customHeight="1">
      <c r="A18" s="462" t="s">
        <v>81</v>
      </c>
      <c r="B18" s="481">
        <v>6593</v>
      </c>
    </row>
    <row r="19" spans="1:2" ht="18" customHeight="1">
      <c r="A19" s="462" t="s">
        <v>82</v>
      </c>
      <c r="B19" s="481">
        <v>370</v>
      </c>
    </row>
    <row r="20" spans="1:2" ht="18" customHeight="1">
      <c r="A20" s="463" t="s">
        <v>83</v>
      </c>
      <c r="B20" s="481">
        <v>42394</v>
      </c>
    </row>
    <row r="21" spans="1:2" ht="18" customHeight="1">
      <c r="A21" s="462" t="s">
        <v>84</v>
      </c>
      <c r="B21" s="480">
        <v>156120</v>
      </c>
    </row>
    <row r="22" spans="1:2" ht="18" customHeight="1">
      <c r="A22" s="462" t="s">
        <v>85</v>
      </c>
      <c r="B22" s="480">
        <v>7281</v>
      </c>
    </row>
    <row r="23" spans="1:2" ht="18" customHeight="1">
      <c r="A23" s="482" t="s">
        <v>86</v>
      </c>
      <c r="B23" s="480">
        <v>13287</v>
      </c>
    </row>
    <row r="24" spans="1:2" ht="18" customHeight="1">
      <c r="A24" s="482" t="s">
        <v>87</v>
      </c>
      <c r="B24" s="480">
        <v>47691</v>
      </c>
    </row>
    <row r="25" spans="1:2" ht="18" customHeight="1">
      <c r="A25" s="462" t="s">
        <v>88</v>
      </c>
      <c r="B25" s="480">
        <v>229298</v>
      </c>
    </row>
    <row r="26" spans="1:2" ht="18" customHeight="1">
      <c r="A26" s="475" t="s">
        <v>63</v>
      </c>
      <c r="B26" s="483">
        <f>SUM(B5:B25)</f>
        <v>3153132</v>
      </c>
    </row>
    <row r="27" ht="19.5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2" width="34.375" style="188" customWidth="1"/>
    <col min="3" max="5" width="9.00390625" style="188" customWidth="1"/>
    <col min="6" max="6" width="10.125" style="188" customWidth="1"/>
    <col min="7" max="7" width="19.875" style="188" customWidth="1"/>
    <col min="8" max="16384" width="9.00390625" style="188" customWidth="1"/>
  </cols>
  <sheetData>
    <row r="1" spans="1:2" s="185" customFormat="1" ht="25.5" customHeight="1">
      <c r="A1" s="548" t="s">
        <v>999</v>
      </c>
      <c r="B1" s="548"/>
    </row>
    <row r="2" spans="1:2" ht="14.25">
      <c r="A2" s="189"/>
      <c r="B2" s="190" t="s">
        <v>1</v>
      </c>
    </row>
    <row r="3" spans="1:2" ht="33" customHeight="1">
      <c r="A3" s="191" t="s">
        <v>90</v>
      </c>
      <c r="B3" s="192" t="s">
        <v>4</v>
      </c>
    </row>
    <row r="4" spans="1:7" ht="33" customHeight="1">
      <c r="A4" s="193" t="s">
        <v>989</v>
      </c>
      <c r="B4" s="194"/>
      <c r="E4" s="195"/>
      <c r="F4" s="195"/>
      <c r="G4" s="195"/>
    </row>
    <row r="5" spans="1:7" ht="33" customHeight="1">
      <c r="A5" s="193" t="s">
        <v>991</v>
      </c>
      <c r="B5" s="194"/>
      <c r="E5" s="196"/>
      <c r="F5" s="196"/>
      <c r="G5" s="196"/>
    </row>
    <row r="6" spans="1:7" ht="33" customHeight="1">
      <c r="A6" s="193" t="s">
        <v>993</v>
      </c>
      <c r="B6" s="194"/>
      <c r="E6" s="196"/>
      <c r="F6" s="196"/>
      <c r="G6" s="197"/>
    </row>
    <row r="7" spans="1:7" ht="33" customHeight="1">
      <c r="A7" s="193" t="s">
        <v>995</v>
      </c>
      <c r="B7" s="194"/>
      <c r="E7" s="196"/>
      <c r="F7" s="196"/>
      <c r="G7" s="196"/>
    </row>
    <row r="8" spans="1:7" ht="33" customHeight="1">
      <c r="A8" s="193"/>
      <c r="B8" s="194"/>
      <c r="E8" s="196"/>
      <c r="F8" s="196"/>
      <c r="G8" s="196"/>
    </row>
    <row r="9" spans="1:7" s="186" customFormat="1" ht="33" customHeight="1">
      <c r="A9" s="198" t="s">
        <v>875</v>
      </c>
      <c r="B9" s="194">
        <f>SUM(B4:B7)</f>
        <v>0</v>
      </c>
      <c r="E9" s="196"/>
      <c r="F9" s="196"/>
      <c r="G9" s="196"/>
    </row>
    <row r="10" spans="1:7" s="187" customFormat="1" ht="33" customHeight="1">
      <c r="A10" s="140" t="s">
        <v>53</v>
      </c>
      <c r="B10" s="194">
        <v>1050</v>
      </c>
      <c r="E10" s="195"/>
      <c r="F10" s="195"/>
      <c r="G10" s="195"/>
    </row>
    <row r="11" spans="1:7" ht="33" customHeight="1">
      <c r="A11" s="199"/>
      <c r="B11" s="194"/>
      <c r="E11" s="196"/>
      <c r="F11" s="196"/>
      <c r="G11" s="197"/>
    </row>
    <row r="12" spans="1:2" ht="33" customHeight="1">
      <c r="A12" s="199"/>
      <c r="B12" s="194"/>
    </row>
    <row r="13" spans="1:2" ht="33" customHeight="1">
      <c r="A13" s="198" t="s">
        <v>63</v>
      </c>
      <c r="B13" s="194">
        <f>B9+B10+B11</f>
        <v>1050</v>
      </c>
    </row>
    <row r="14" spans="1:2" s="186" customFormat="1" ht="21" customHeight="1">
      <c r="A14" s="188"/>
      <c r="B14" s="188"/>
    </row>
    <row r="15" ht="15.75" customHeight="1">
      <c r="B15" s="200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showZeros="0" zoomScalePageLayoutView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3" sqref="I33"/>
    </sheetView>
  </sheetViews>
  <sheetFormatPr defaultColWidth="9.00390625" defaultRowHeight="21" customHeight="1"/>
  <cols>
    <col min="1" max="1" width="42.875" style="145" customWidth="1"/>
    <col min="2" max="2" width="11.625" style="145" customWidth="1"/>
    <col min="3" max="3" width="38.625" style="145" customWidth="1"/>
    <col min="4" max="4" width="11.625" style="145" customWidth="1"/>
    <col min="5" max="16384" width="9.00390625" style="145" customWidth="1"/>
  </cols>
  <sheetData>
    <row r="1" ht="23.25" customHeight="1">
      <c r="A1" s="157" t="s">
        <v>1000</v>
      </c>
    </row>
    <row r="2" spans="1:4" ht="41.25" customHeight="1">
      <c r="A2" s="549" t="s">
        <v>1001</v>
      </c>
      <c r="B2" s="549"/>
      <c r="C2" s="549"/>
      <c r="D2" s="549"/>
    </row>
    <row r="3" spans="1:4" ht="21" customHeight="1">
      <c r="A3" s="126"/>
      <c r="B3" s="126"/>
      <c r="D3" s="158" t="s">
        <v>1</v>
      </c>
    </row>
    <row r="4" spans="1:4" ht="36" customHeight="1">
      <c r="A4" s="159" t="s">
        <v>90</v>
      </c>
      <c r="B4" s="160" t="s">
        <v>3</v>
      </c>
      <c r="C4" s="159" t="s">
        <v>90</v>
      </c>
      <c r="D4" s="160" t="s">
        <v>4</v>
      </c>
    </row>
    <row r="5" spans="1:4" s="124" customFormat="1" ht="21" customHeight="1">
      <c r="A5" s="161" t="s">
        <v>988</v>
      </c>
      <c r="B5" s="162"/>
      <c r="C5" s="163" t="s">
        <v>989</v>
      </c>
      <c r="D5" s="164"/>
    </row>
    <row r="6" spans="1:4" ht="21" customHeight="1">
      <c r="A6" s="165" t="s">
        <v>1002</v>
      </c>
      <c r="B6" s="166"/>
      <c r="C6" s="167" t="s">
        <v>1003</v>
      </c>
      <c r="D6" s="168"/>
    </row>
    <row r="7" spans="1:4" ht="21" customHeight="1">
      <c r="A7" s="165" t="s">
        <v>1004</v>
      </c>
      <c r="B7" s="166"/>
      <c r="C7" s="167" t="s">
        <v>1005</v>
      </c>
      <c r="D7" s="168"/>
    </row>
    <row r="8" spans="1:4" ht="21" customHeight="1">
      <c r="A8" s="165" t="s">
        <v>1006</v>
      </c>
      <c r="B8" s="166"/>
      <c r="C8" s="167" t="s">
        <v>1007</v>
      </c>
      <c r="D8" s="168"/>
    </row>
    <row r="9" spans="1:4" ht="21" customHeight="1">
      <c r="A9" s="165" t="s">
        <v>1008</v>
      </c>
      <c r="B9" s="166"/>
      <c r="C9" s="167" t="s">
        <v>1009</v>
      </c>
      <c r="D9" s="168"/>
    </row>
    <row r="10" spans="1:4" ht="21" customHeight="1">
      <c r="A10" s="165" t="s">
        <v>1010</v>
      </c>
      <c r="B10" s="166"/>
      <c r="C10" s="167" t="s">
        <v>1011</v>
      </c>
      <c r="D10" s="168"/>
    </row>
    <row r="11" spans="1:4" ht="21" customHeight="1">
      <c r="A11" s="165" t="s">
        <v>1012</v>
      </c>
      <c r="B11" s="166"/>
      <c r="C11" s="163" t="s">
        <v>991</v>
      </c>
      <c r="D11" s="164">
        <f>D18</f>
        <v>0</v>
      </c>
    </row>
    <row r="12" spans="1:4" ht="21" customHeight="1">
      <c r="A12" s="165" t="s">
        <v>1013</v>
      </c>
      <c r="B12" s="166"/>
      <c r="C12" s="167" t="s">
        <v>1014</v>
      </c>
      <c r="D12" s="168"/>
    </row>
    <row r="13" spans="1:4" ht="21" customHeight="1">
      <c r="A13" s="165" t="s">
        <v>1015</v>
      </c>
      <c r="B13" s="166"/>
      <c r="C13" s="167" t="s">
        <v>1016</v>
      </c>
      <c r="D13" s="168"/>
    </row>
    <row r="14" spans="1:4" ht="21" customHeight="1">
      <c r="A14" s="165" t="s">
        <v>1017</v>
      </c>
      <c r="B14" s="166"/>
      <c r="C14" s="167" t="s">
        <v>1018</v>
      </c>
      <c r="D14" s="168"/>
    </row>
    <row r="15" spans="1:4" ht="21" customHeight="1">
      <c r="A15" s="165" t="s">
        <v>1019</v>
      </c>
      <c r="B15" s="166"/>
      <c r="C15" s="167" t="s">
        <v>1020</v>
      </c>
      <c r="D15" s="168"/>
    </row>
    <row r="16" spans="1:4" ht="21" customHeight="1">
      <c r="A16" s="165" t="s">
        <v>1021</v>
      </c>
      <c r="B16" s="166"/>
      <c r="C16" s="167" t="s">
        <v>1022</v>
      </c>
      <c r="D16" s="168"/>
    </row>
    <row r="17" spans="1:4" ht="21" customHeight="1">
      <c r="A17" s="165" t="s">
        <v>1023</v>
      </c>
      <c r="B17" s="166"/>
      <c r="C17" s="167" t="s">
        <v>1024</v>
      </c>
      <c r="D17" s="168"/>
    </row>
    <row r="18" spans="1:4" ht="21" customHeight="1">
      <c r="A18" s="165" t="s">
        <v>1025</v>
      </c>
      <c r="B18" s="166"/>
      <c r="C18" s="167" t="s">
        <v>1026</v>
      </c>
      <c r="D18" s="168">
        <v>0</v>
      </c>
    </row>
    <row r="19" spans="1:4" ht="21" customHeight="1">
      <c r="A19" s="165" t="s">
        <v>1027</v>
      </c>
      <c r="B19" s="166"/>
      <c r="C19" s="163" t="s">
        <v>1028</v>
      </c>
      <c r="D19" s="164"/>
    </row>
    <row r="20" spans="1:4" ht="21" customHeight="1">
      <c r="A20" s="169" t="s">
        <v>1029</v>
      </c>
      <c r="B20" s="166"/>
      <c r="C20" s="167" t="s">
        <v>1028</v>
      </c>
      <c r="D20" s="170"/>
    </row>
    <row r="21" spans="1:4" s="124" customFormat="1" ht="21" customHeight="1">
      <c r="A21" s="161" t="s">
        <v>990</v>
      </c>
      <c r="B21" s="162">
        <f>SUM(B22:B24)</f>
        <v>1050</v>
      </c>
      <c r="C21" s="171"/>
      <c r="D21" s="171"/>
    </row>
    <row r="22" spans="1:4" ht="21" customHeight="1">
      <c r="A22" s="165" t="s">
        <v>1030</v>
      </c>
      <c r="B22" s="166"/>
      <c r="C22" s="167"/>
      <c r="D22" s="170"/>
    </row>
    <row r="23" spans="1:4" ht="21" customHeight="1">
      <c r="A23" s="165" t="s">
        <v>1031</v>
      </c>
      <c r="B23" s="166"/>
      <c r="C23" s="167"/>
      <c r="D23" s="170"/>
    </row>
    <row r="24" spans="1:4" s="156" customFormat="1" ht="21" customHeight="1">
      <c r="A24" s="172" t="s">
        <v>1032</v>
      </c>
      <c r="B24" s="173">
        <v>1050</v>
      </c>
      <c r="C24" s="174"/>
      <c r="D24" s="175"/>
    </row>
    <row r="25" spans="1:4" s="124" customFormat="1" ht="21" customHeight="1">
      <c r="A25" s="161" t="s">
        <v>992</v>
      </c>
      <c r="B25" s="162"/>
      <c r="C25" s="167"/>
      <c r="D25" s="170"/>
    </row>
    <row r="26" spans="1:4" ht="30" customHeight="1">
      <c r="A26" s="169" t="s">
        <v>1033</v>
      </c>
      <c r="B26" s="166"/>
      <c r="C26" s="167"/>
      <c r="D26" s="170"/>
    </row>
    <row r="27" spans="1:4" ht="21" customHeight="1">
      <c r="A27" s="176" t="s">
        <v>876</v>
      </c>
      <c r="B27" s="162">
        <f>B21</f>
        <v>1050</v>
      </c>
      <c r="C27" s="177" t="s">
        <v>875</v>
      </c>
      <c r="D27" s="164">
        <f>D11</f>
        <v>0</v>
      </c>
    </row>
    <row r="28" spans="1:4" s="125" customFormat="1" ht="23.25" customHeight="1">
      <c r="A28" s="178" t="s">
        <v>996</v>
      </c>
      <c r="B28" s="179"/>
      <c r="C28" s="180" t="s">
        <v>53</v>
      </c>
      <c r="D28" s="181">
        <v>1050</v>
      </c>
    </row>
    <row r="29" spans="1:4" ht="23.25" customHeight="1">
      <c r="A29" s="178" t="s">
        <v>997</v>
      </c>
      <c r="B29" s="166"/>
      <c r="C29" s="182"/>
      <c r="D29" s="182"/>
    </row>
    <row r="30" spans="1:4" ht="23.25" customHeight="1">
      <c r="A30" s="178"/>
      <c r="B30" s="166"/>
      <c r="C30" s="182"/>
      <c r="D30" s="182"/>
    </row>
    <row r="31" spans="1:4" ht="23.25" customHeight="1">
      <c r="A31" s="183" t="s">
        <v>62</v>
      </c>
      <c r="B31" s="162">
        <f>B27</f>
        <v>1050</v>
      </c>
      <c r="C31" s="183" t="s">
        <v>63</v>
      </c>
      <c r="D31" s="184">
        <f>D27+D28</f>
        <v>1050</v>
      </c>
    </row>
    <row r="32" spans="3:4" ht="21" customHeight="1">
      <c r="C32" s="143"/>
      <c r="D32" s="144"/>
    </row>
    <row r="33" ht="21" customHeight="1">
      <c r="B33" s="155"/>
    </row>
    <row r="34" spans="1:4" s="124" customFormat="1" ht="21" customHeight="1">
      <c r="A34" s="145"/>
      <c r="B34" s="155"/>
      <c r="C34" s="145"/>
      <c r="D34" s="145"/>
    </row>
    <row r="37" spans="3:4" ht="21" customHeight="1">
      <c r="C37" s="124"/>
      <c r="D37" s="124"/>
    </row>
    <row r="40" spans="1:4" s="124" customFormat="1" ht="21" customHeight="1">
      <c r="A40" s="145"/>
      <c r="B40" s="145"/>
      <c r="C40" s="145"/>
      <c r="D40" s="145"/>
    </row>
    <row r="43" spans="3:4" ht="21" customHeight="1">
      <c r="C43" s="124"/>
      <c r="D43" s="124"/>
    </row>
  </sheetData>
  <sheetProtection/>
  <mergeCells count="1">
    <mergeCell ref="A2:D2"/>
  </mergeCells>
  <printOptions horizontalCentered="1"/>
  <pageMargins left="0.59" right="0.59" top="0.94" bottom="0.94" header="0.31" footer="0.31"/>
  <pageSetup horizontalDpi="600" verticalDpi="600" orientation="portrait" paperSize="9" scale="7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39"/>
  <sheetViews>
    <sheetView showZeros="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7" sqref="B27"/>
    </sheetView>
  </sheetViews>
  <sheetFormatPr defaultColWidth="9.00390625" defaultRowHeight="21" customHeight="1"/>
  <cols>
    <col min="1" max="1" width="29.25390625" style="145" customWidth="1"/>
    <col min="2" max="2" width="34.625" style="145" customWidth="1"/>
    <col min="3" max="16384" width="9.00390625" style="145" customWidth="1"/>
  </cols>
  <sheetData>
    <row r="1" spans="1:2" s="122" customFormat="1" ht="25.5">
      <c r="A1" s="550" t="s">
        <v>1034</v>
      </c>
      <c r="B1" s="550"/>
    </row>
    <row r="2" spans="1:2" ht="30" customHeight="1">
      <c r="A2" s="127"/>
      <c r="B2" s="128" t="s">
        <v>1</v>
      </c>
    </row>
    <row r="3" spans="1:2" ht="30" customHeight="1">
      <c r="A3" s="129" t="s">
        <v>90</v>
      </c>
      <c r="B3" s="130" t="s">
        <v>3</v>
      </c>
    </row>
    <row r="4" spans="1:2" s="123" customFormat="1" ht="30" customHeight="1">
      <c r="A4" s="146" t="s">
        <v>988</v>
      </c>
      <c r="B4" s="147"/>
    </row>
    <row r="5" spans="1:2" ht="30" customHeight="1">
      <c r="A5" s="148" t="s">
        <v>1002</v>
      </c>
      <c r="B5" s="149"/>
    </row>
    <row r="6" spans="1:2" ht="30" customHeight="1">
      <c r="A6" s="150" t="s">
        <v>1004</v>
      </c>
      <c r="B6" s="147"/>
    </row>
    <row r="7" spans="1:2" ht="30" customHeight="1">
      <c r="A7" s="150" t="s">
        <v>1006</v>
      </c>
      <c r="B7" s="147"/>
    </row>
    <row r="8" spans="1:2" ht="30" customHeight="1">
      <c r="A8" s="150" t="s">
        <v>1008</v>
      </c>
      <c r="B8" s="147"/>
    </row>
    <row r="9" spans="1:2" ht="30" customHeight="1">
      <c r="A9" s="150" t="s">
        <v>1010</v>
      </c>
      <c r="B9" s="147"/>
    </row>
    <row r="10" spans="1:2" ht="30" customHeight="1">
      <c r="A10" s="150" t="s">
        <v>1012</v>
      </c>
      <c r="B10" s="147"/>
    </row>
    <row r="11" spans="1:2" ht="30" customHeight="1">
      <c r="A11" s="150" t="s">
        <v>1013</v>
      </c>
      <c r="B11" s="147"/>
    </row>
    <row r="12" spans="1:2" ht="30" customHeight="1">
      <c r="A12" s="150" t="s">
        <v>1015</v>
      </c>
      <c r="B12" s="147"/>
    </row>
    <row r="13" spans="1:2" ht="30" customHeight="1">
      <c r="A13" s="150" t="s">
        <v>1017</v>
      </c>
      <c r="B13" s="147"/>
    </row>
    <row r="14" spans="1:2" ht="30" customHeight="1">
      <c r="A14" s="150" t="s">
        <v>1019</v>
      </c>
      <c r="B14" s="147"/>
    </row>
    <row r="15" spans="1:2" ht="30" customHeight="1">
      <c r="A15" s="150" t="s">
        <v>1021</v>
      </c>
      <c r="B15" s="147"/>
    </row>
    <row r="16" spans="1:2" ht="30" customHeight="1">
      <c r="A16" s="150" t="s">
        <v>1023</v>
      </c>
      <c r="B16" s="147"/>
    </row>
    <row r="17" spans="1:2" ht="30" customHeight="1">
      <c r="A17" s="150" t="s">
        <v>1025</v>
      </c>
      <c r="B17" s="147"/>
    </row>
    <row r="18" spans="1:2" ht="30" customHeight="1">
      <c r="A18" s="150" t="s">
        <v>1027</v>
      </c>
      <c r="B18" s="147"/>
    </row>
    <row r="19" spans="1:2" ht="30" customHeight="1">
      <c r="A19" s="151" t="s">
        <v>1029</v>
      </c>
      <c r="B19" s="147"/>
    </row>
    <row r="20" spans="1:2" s="124" customFormat="1" ht="30" customHeight="1">
      <c r="A20" s="146" t="s">
        <v>990</v>
      </c>
      <c r="B20" s="147">
        <f>SUM(B21:B23)</f>
        <v>1050</v>
      </c>
    </row>
    <row r="21" spans="1:2" ht="30" customHeight="1">
      <c r="A21" s="150" t="s">
        <v>1030</v>
      </c>
      <c r="B21" s="147"/>
    </row>
    <row r="22" spans="1:2" ht="30" customHeight="1">
      <c r="A22" s="150" t="s">
        <v>1031</v>
      </c>
      <c r="B22" s="147"/>
    </row>
    <row r="23" spans="1:2" ht="30" customHeight="1">
      <c r="A23" s="151" t="s">
        <v>1032</v>
      </c>
      <c r="B23" s="147">
        <v>1050</v>
      </c>
    </row>
    <row r="24" spans="1:2" s="124" customFormat="1" ht="30" customHeight="1">
      <c r="A24" s="146" t="s">
        <v>992</v>
      </c>
      <c r="B24" s="147"/>
    </row>
    <row r="25" spans="1:2" ht="30" customHeight="1">
      <c r="A25" s="151" t="s">
        <v>1033</v>
      </c>
      <c r="B25" s="147"/>
    </row>
    <row r="26" spans="1:2" ht="30" customHeight="1">
      <c r="A26" s="152" t="s">
        <v>876</v>
      </c>
      <c r="B26" s="147">
        <f>B20</f>
        <v>1050</v>
      </c>
    </row>
    <row r="27" spans="1:2" s="125" customFormat="1" ht="30" customHeight="1">
      <c r="A27" s="153" t="s">
        <v>996</v>
      </c>
      <c r="B27" s="154"/>
    </row>
    <row r="28" spans="1:2" ht="30" customHeight="1">
      <c r="A28" s="153" t="s">
        <v>997</v>
      </c>
      <c r="B28" s="147"/>
    </row>
    <row r="29" spans="1:2" ht="30" customHeight="1">
      <c r="A29" s="153"/>
      <c r="B29" s="147"/>
    </row>
    <row r="30" spans="1:2" ht="30" customHeight="1">
      <c r="A30" s="142" t="s">
        <v>62</v>
      </c>
      <c r="B30" s="147">
        <f>B26</f>
        <v>1050</v>
      </c>
    </row>
    <row r="31" ht="27" customHeight="1"/>
    <row r="32" ht="21" customHeight="1">
      <c r="B32" s="155"/>
    </row>
    <row r="33" spans="1:2" s="124" customFormat="1" ht="21" customHeight="1">
      <c r="A33" s="145"/>
      <c r="B33" s="155"/>
    </row>
    <row r="39" spans="1:2" s="124" customFormat="1" ht="21" customHeight="1">
      <c r="A39" s="145"/>
      <c r="B39" s="145"/>
    </row>
  </sheetData>
  <sheetProtection/>
  <mergeCells count="1">
    <mergeCell ref="A1:B1"/>
  </mergeCells>
  <printOptions horizontalCentered="1"/>
  <pageMargins left="1.10236220472441" right="1.10236220472441" top="1.45669291338583" bottom="1.37795275590551" header="0.511811023622047" footer="0.511811023622047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42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21" customHeight="1"/>
  <cols>
    <col min="1" max="2" width="40.75390625" style="126" customWidth="1"/>
    <col min="3" max="16384" width="9.00390625" style="126" customWidth="1"/>
  </cols>
  <sheetData>
    <row r="1" spans="1:2" s="122" customFormat="1" ht="25.5" customHeight="1">
      <c r="A1" s="550" t="s">
        <v>1035</v>
      </c>
      <c r="B1" s="550"/>
    </row>
    <row r="2" spans="1:2" ht="30" customHeight="1">
      <c r="A2" s="127"/>
      <c r="B2" s="128" t="s">
        <v>1</v>
      </c>
    </row>
    <row r="3" spans="1:2" ht="30" customHeight="1">
      <c r="A3" s="129" t="s">
        <v>90</v>
      </c>
      <c r="B3" s="130" t="s">
        <v>4</v>
      </c>
    </row>
    <row r="4" spans="1:2" s="123" customFormat="1" ht="30" customHeight="1">
      <c r="A4" s="131" t="s">
        <v>989</v>
      </c>
      <c r="B4" s="132"/>
    </row>
    <row r="5" spans="1:2" ht="30" customHeight="1">
      <c r="A5" s="133" t="s">
        <v>1003</v>
      </c>
      <c r="B5" s="134"/>
    </row>
    <row r="6" spans="1:2" ht="30" customHeight="1">
      <c r="A6" s="135" t="s">
        <v>1005</v>
      </c>
      <c r="B6" s="136"/>
    </row>
    <row r="7" spans="1:2" ht="30" customHeight="1">
      <c r="A7" s="135" t="s">
        <v>1007</v>
      </c>
      <c r="B7" s="136"/>
    </row>
    <row r="8" spans="1:2" ht="30" customHeight="1">
      <c r="A8" s="135" t="s">
        <v>1009</v>
      </c>
      <c r="B8" s="136"/>
    </row>
    <row r="9" spans="1:2" ht="30" customHeight="1">
      <c r="A9" s="135" t="s">
        <v>1011</v>
      </c>
      <c r="B9" s="136"/>
    </row>
    <row r="10" spans="1:2" ht="30" customHeight="1">
      <c r="A10" s="131" t="s">
        <v>991</v>
      </c>
      <c r="B10" s="132">
        <f>B17</f>
        <v>0</v>
      </c>
    </row>
    <row r="11" spans="1:2" ht="30" customHeight="1">
      <c r="A11" s="135" t="s">
        <v>1014</v>
      </c>
      <c r="B11" s="136"/>
    </row>
    <row r="12" spans="1:2" ht="30" customHeight="1">
      <c r="A12" s="135" t="s">
        <v>1016</v>
      </c>
      <c r="B12" s="136"/>
    </row>
    <row r="13" spans="1:2" ht="30" customHeight="1">
      <c r="A13" s="135" t="s">
        <v>1018</v>
      </c>
      <c r="B13" s="136"/>
    </row>
    <row r="14" spans="1:2" ht="30" customHeight="1">
      <c r="A14" s="135" t="s">
        <v>1020</v>
      </c>
      <c r="B14" s="136"/>
    </row>
    <row r="15" spans="1:2" ht="30" customHeight="1">
      <c r="A15" s="135" t="s">
        <v>1022</v>
      </c>
      <c r="B15" s="136"/>
    </row>
    <row r="16" spans="1:2" ht="30" customHeight="1">
      <c r="A16" s="135" t="s">
        <v>1024</v>
      </c>
      <c r="B16" s="136"/>
    </row>
    <row r="17" spans="1:2" ht="30" customHeight="1">
      <c r="A17" s="135" t="s">
        <v>1026</v>
      </c>
      <c r="B17" s="136">
        <v>0</v>
      </c>
    </row>
    <row r="18" spans="1:2" ht="30" customHeight="1">
      <c r="A18" s="131" t="s">
        <v>1028</v>
      </c>
      <c r="B18" s="132"/>
    </row>
    <row r="19" spans="1:2" ht="30" customHeight="1">
      <c r="A19" s="135" t="s">
        <v>1028</v>
      </c>
      <c r="B19" s="132"/>
    </row>
    <row r="20" spans="1:2" s="124" customFormat="1" ht="30" customHeight="1">
      <c r="A20" s="137"/>
      <c r="B20" s="137"/>
    </row>
    <row r="21" spans="1:2" ht="30" customHeight="1">
      <c r="A21" s="138"/>
      <c r="B21" s="132"/>
    </row>
    <row r="22" spans="1:2" ht="30" customHeight="1">
      <c r="A22" s="138"/>
      <c r="B22" s="132"/>
    </row>
    <row r="23" spans="1:2" ht="30" customHeight="1">
      <c r="A23" s="138"/>
      <c r="B23" s="132"/>
    </row>
    <row r="24" spans="1:2" s="124" customFormat="1" ht="30" customHeight="1">
      <c r="A24" s="138"/>
      <c r="B24" s="132"/>
    </row>
    <row r="25" spans="1:2" ht="30" customHeight="1">
      <c r="A25" s="138"/>
      <c r="B25" s="132"/>
    </row>
    <row r="26" spans="1:2" ht="30" customHeight="1">
      <c r="A26" s="139" t="s">
        <v>875</v>
      </c>
      <c r="B26" s="132">
        <f>B10</f>
        <v>0</v>
      </c>
    </row>
    <row r="27" spans="1:2" s="125" customFormat="1" ht="30" customHeight="1">
      <c r="A27" s="140" t="s">
        <v>53</v>
      </c>
      <c r="B27" s="141">
        <v>1050</v>
      </c>
    </row>
    <row r="28" spans="1:2" ht="30" customHeight="1">
      <c r="A28" s="137"/>
      <c r="B28" s="137"/>
    </row>
    <row r="29" spans="1:2" ht="30" customHeight="1">
      <c r="A29" s="137"/>
      <c r="B29" s="137"/>
    </row>
    <row r="30" spans="1:2" ht="30" customHeight="1">
      <c r="A30" s="142" t="s">
        <v>63</v>
      </c>
      <c r="B30" s="141">
        <f>B26+B27</f>
        <v>1050</v>
      </c>
    </row>
    <row r="31" spans="1:2" ht="27" customHeight="1">
      <c r="A31" s="143"/>
      <c r="B31" s="144"/>
    </row>
    <row r="33" spans="1:2" s="124" customFormat="1" ht="21" customHeight="1">
      <c r="A33" s="126"/>
      <c r="B33" s="126"/>
    </row>
    <row r="36" spans="1:2" ht="21" customHeight="1">
      <c r="A36" s="124"/>
      <c r="B36" s="124"/>
    </row>
    <row r="39" spans="1:2" s="124" customFormat="1" ht="21" customHeight="1">
      <c r="A39" s="126"/>
      <c r="B39" s="126"/>
    </row>
    <row r="42" spans="1:2" ht="21" customHeight="1">
      <c r="A42" s="124"/>
      <c r="B42" s="124"/>
    </row>
  </sheetData>
  <sheetProtection/>
  <mergeCells count="1">
    <mergeCell ref="A1:B1"/>
  </mergeCells>
  <printOptions horizontalCentered="1"/>
  <pageMargins left="1.10236220472441" right="1.10236220472441" top="1.45669291338583" bottom="1.37795275590551" header="0.511811023622047" footer="0.511811023622047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8" sqref="A8"/>
    </sheetView>
  </sheetViews>
  <sheetFormatPr defaultColWidth="8.75390625" defaultRowHeight="21" customHeight="1"/>
  <cols>
    <col min="1" max="1" width="42.375" style="117" customWidth="1"/>
    <col min="2" max="2" width="41.25390625" style="117" customWidth="1"/>
    <col min="3" max="3" width="9.50390625" style="117" customWidth="1"/>
    <col min="4" max="32" width="9.00390625" style="117" customWidth="1"/>
    <col min="33" max="33" width="8.75390625" style="117" customWidth="1"/>
    <col min="34" max="16384" width="8.75390625" style="117" customWidth="1"/>
  </cols>
  <sheetData>
    <row r="1" spans="1:2" s="114" customFormat="1" ht="22.5">
      <c r="A1" s="551" t="s">
        <v>1036</v>
      </c>
      <c r="B1" s="551"/>
    </row>
    <row r="2" spans="2:7" s="115" customFormat="1" ht="18" customHeight="1">
      <c r="B2" s="118" t="s">
        <v>1</v>
      </c>
      <c r="C2" s="118"/>
      <c r="D2" s="552"/>
      <c r="E2" s="552"/>
      <c r="F2" s="118"/>
      <c r="G2" s="118"/>
    </row>
    <row r="3" spans="1:2" s="116" customFormat="1" ht="28.5" customHeight="1">
      <c r="A3" s="119" t="s">
        <v>670</v>
      </c>
      <c r="B3" s="108" t="s">
        <v>1037</v>
      </c>
    </row>
    <row r="4" spans="1:2" ht="22.5" customHeight="1">
      <c r="A4" s="120" t="s">
        <v>1038</v>
      </c>
      <c r="B4" s="121">
        <v>0</v>
      </c>
    </row>
  </sheetData>
  <sheetProtection/>
  <mergeCells count="2">
    <mergeCell ref="A1:B1"/>
    <mergeCell ref="D2:E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4" sqref="B14"/>
    </sheetView>
  </sheetViews>
  <sheetFormatPr defaultColWidth="16.50390625" defaultRowHeight="21.75" customHeight="1"/>
  <cols>
    <col min="1" max="1" width="31.75390625" style="105" customWidth="1"/>
    <col min="2" max="2" width="40.00390625" style="103" customWidth="1"/>
    <col min="3" max="3" width="16.50390625" style="105" customWidth="1"/>
    <col min="4" max="16384" width="16.50390625" style="105" customWidth="1"/>
  </cols>
  <sheetData>
    <row r="1" spans="1:2" s="99" customFormat="1" ht="32.25" customHeight="1">
      <c r="A1" s="535" t="s">
        <v>1039</v>
      </c>
      <c r="B1" s="535"/>
    </row>
    <row r="2" s="100" customFormat="1" ht="18" customHeight="1">
      <c r="B2" s="106" t="s">
        <v>1</v>
      </c>
    </row>
    <row r="3" spans="1:2" s="101" customFormat="1" ht="21.75" customHeight="1">
      <c r="A3" s="107" t="s">
        <v>788</v>
      </c>
      <c r="B3" s="108" t="s">
        <v>953</v>
      </c>
    </row>
    <row r="4" spans="1:2" s="102" customFormat="1" ht="19.5" customHeight="1">
      <c r="A4" s="109" t="s">
        <v>792</v>
      </c>
      <c r="B4" s="110">
        <v>0</v>
      </c>
    </row>
    <row r="5" spans="1:2" s="103" customFormat="1" ht="19.5" customHeight="1">
      <c r="A5" s="111" t="s">
        <v>122</v>
      </c>
      <c r="B5" s="112">
        <v>0</v>
      </c>
    </row>
    <row r="6" s="104" customFormat="1" ht="21.75" customHeight="1"/>
    <row r="7" s="104" customFormat="1" ht="21.75" customHeight="1">
      <c r="B7" s="113"/>
    </row>
    <row r="8" s="104" customFormat="1" ht="21.75" customHeight="1"/>
    <row r="9" s="104" customFormat="1" ht="21.75" customHeight="1"/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1:IO55"/>
  <sheetViews>
    <sheetView showZeros="0" zoomScalePageLayoutView="0" workbookViewId="0" topLeftCell="A1">
      <selection activeCell="D5" sqref="D5:D16"/>
    </sheetView>
  </sheetViews>
  <sheetFormatPr defaultColWidth="9.00390625" defaultRowHeight="19.5" customHeight="1"/>
  <cols>
    <col min="1" max="1" width="33.50390625" style="77" customWidth="1"/>
    <col min="2" max="2" width="16.625" style="76" customWidth="1"/>
    <col min="3" max="3" width="33.25390625" style="75" customWidth="1"/>
    <col min="4" max="4" width="17.50390625" style="76" customWidth="1"/>
    <col min="5" max="16384" width="9.00390625" style="77" customWidth="1"/>
  </cols>
  <sheetData>
    <row r="1" spans="1:249" s="72" customFormat="1" ht="30.75" customHeight="1">
      <c r="A1" s="9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</row>
    <row r="2" spans="1:4" ht="50.25" customHeight="1">
      <c r="A2" s="553" t="s">
        <v>1040</v>
      </c>
      <c r="B2" s="554"/>
      <c r="C2" s="553"/>
      <c r="D2" s="554"/>
    </row>
    <row r="3" spans="1:4" s="73" customFormat="1" ht="19.5" customHeight="1">
      <c r="A3" s="75"/>
      <c r="B3" s="76"/>
      <c r="C3" s="75"/>
      <c r="D3" s="76" t="s">
        <v>1</v>
      </c>
    </row>
    <row r="4" spans="1:4" s="73" customFormat="1" ht="21" customHeight="1">
      <c r="A4" s="79" t="s">
        <v>670</v>
      </c>
      <c r="B4" s="80" t="s">
        <v>3</v>
      </c>
      <c r="C4" s="79" t="s">
        <v>670</v>
      </c>
      <c r="D4" s="80" t="s">
        <v>4</v>
      </c>
    </row>
    <row r="5" spans="1:4" s="74" customFormat="1" ht="21" customHeight="1">
      <c r="A5" s="65" t="s">
        <v>1041</v>
      </c>
      <c r="B5" s="63">
        <v>599833</v>
      </c>
      <c r="C5" s="81" t="s">
        <v>1042</v>
      </c>
      <c r="D5" s="82">
        <v>583802</v>
      </c>
    </row>
    <row r="6" spans="1:4" ht="21" customHeight="1">
      <c r="A6" s="93" t="s">
        <v>1043</v>
      </c>
      <c r="B6" s="63">
        <v>140784</v>
      </c>
      <c r="C6" s="83" t="s">
        <v>1044</v>
      </c>
      <c r="D6" s="82">
        <v>99423</v>
      </c>
    </row>
    <row r="7" spans="1:4" ht="33" customHeight="1">
      <c r="A7" s="93" t="s">
        <v>1045</v>
      </c>
      <c r="B7" s="63">
        <v>288995</v>
      </c>
      <c r="C7" s="83" t="s">
        <v>1046</v>
      </c>
      <c r="D7" s="82">
        <v>280330</v>
      </c>
    </row>
    <row r="8" spans="1:4" ht="21" customHeight="1">
      <c r="A8" s="65" t="s">
        <v>1047</v>
      </c>
      <c r="B8" s="63">
        <v>285071</v>
      </c>
      <c r="C8" s="81" t="s">
        <v>1048</v>
      </c>
      <c r="D8" s="82">
        <v>257982</v>
      </c>
    </row>
    <row r="9" spans="1:4" ht="21" customHeight="1">
      <c r="A9" s="93" t="s">
        <v>1049</v>
      </c>
      <c r="B9" s="63">
        <v>354814</v>
      </c>
      <c r="C9" s="83" t="s">
        <v>1050</v>
      </c>
      <c r="D9" s="82">
        <v>352953</v>
      </c>
    </row>
    <row r="10" spans="1:4" ht="21" customHeight="1">
      <c r="A10" s="65" t="s">
        <v>1051</v>
      </c>
      <c r="B10" s="63">
        <v>7126</v>
      </c>
      <c r="C10" s="81" t="s">
        <v>1052</v>
      </c>
      <c r="D10" s="82">
        <v>7976</v>
      </c>
    </row>
    <row r="11" spans="1:4" s="74" customFormat="1" ht="21" customHeight="1">
      <c r="A11" s="65" t="s">
        <v>1053</v>
      </c>
      <c r="B11" s="63">
        <v>20437</v>
      </c>
      <c r="C11" s="81" t="s">
        <v>1054</v>
      </c>
      <c r="D11" s="82">
        <v>12350</v>
      </c>
    </row>
    <row r="12" spans="1:4" s="74" customFormat="1" ht="21" customHeight="1">
      <c r="A12" s="93"/>
      <c r="B12" s="84"/>
      <c r="C12" s="83"/>
      <c r="D12" s="84"/>
    </row>
    <row r="13" spans="1:4" s="74" customFormat="1" ht="21" customHeight="1">
      <c r="A13" s="60" t="s">
        <v>876</v>
      </c>
      <c r="B13" s="86">
        <f>SUM(B5:B11)</f>
        <v>1697060</v>
      </c>
      <c r="C13" s="85" t="s">
        <v>875</v>
      </c>
      <c r="D13" s="86">
        <f>SUM(D5:D11)</f>
        <v>1594816</v>
      </c>
    </row>
    <row r="14" spans="1:4" ht="21" customHeight="1">
      <c r="A14" s="94" t="s">
        <v>997</v>
      </c>
      <c r="B14" s="95">
        <v>913865</v>
      </c>
      <c r="C14" s="87" t="s">
        <v>1055</v>
      </c>
      <c r="D14" s="88">
        <f>B13+B14-D13</f>
        <v>1016109</v>
      </c>
    </row>
    <row r="15" spans="1:4" ht="21" customHeight="1">
      <c r="A15" s="96"/>
      <c r="B15" s="84"/>
      <c r="C15" s="89"/>
      <c r="D15" s="84"/>
    </row>
    <row r="16" spans="1:4" ht="21" customHeight="1">
      <c r="A16" s="97" t="s">
        <v>62</v>
      </c>
      <c r="B16" s="86">
        <f>B13+B14</f>
        <v>2610925</v>
      </c>
      <c r="C16" s="90" t="s">
        <v>63</v>
      </c>
      <c r="D16" s="86">
        <f>D13+D14</f>
        <v>2610925</v>
      </c>
    </row>
    <row r="17" ht="18" customHeight="1">
      <c r="B17" s="98"/>
    </row>
    <row r="18" ht="18" customHeight="1">
      <c r="D18" s="91"/>
    </row>
    <row r="19" ht="18" customHeight="1"/>
    <row r="20" ht="18" customHeight="1"/>
    <row r="21" spans="1:4" s="74" customFormat="1" ht="18" customHeight="1">
      <c r="A21" s="77"/>
      <c r="B21" s="76"/>
      <c r="C21" s="75"/>
      <c r="D21" s="76"/>
    </row>
    <row r="22" spans="1:4" s="74" customFormat="1" ht="18" customHeight="1">
      <c r="A22" s="77"/>
      <c r="B22" s="76"/>
      <c r="C22" s="75"/>
      <c r="D22" s="76"/>
    </row>
    <row r="23" ht="18" customHeight="1"/>
    <row r="24" ht="18" customHeight="1"/>
    <row r="25" ht="18" customHeight="1"/>
    <row r="26" spans="1:4" s="74" customFormat="1" ht="18" customHeight="1">
      <c r="A26" s="77"/>
      <c r="B26" s="76"/>
      <c r="C26" s="75"/>
      <c r="D26" s="76"/>
    </row>
    <row r="27" ht="18" customHeight="1"/>
    <row r="28" ht="18" customHeight="1"/>
    <row r="29" spans="1:4" s="74" customFormat="1" ht="18" customHeight="1">
      <c r="A29" s="77"/>
      <c r="B29" s="76"/>
      <c r="C29" s="75"/>
      <c r="D29" s="76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spans="1:4" s="74" customFormat="1" ht="18" customHeight="1">
      <c r="A37" s="77"/>
      <c r="B37" s="76"/>
      <c r="C37" s="75"/>
      <c r="D37" s="76"/>
    </row>
    <row r="38" spans="1:4" s="74" customFormat="1" ht="18" customHeight="1">
      <c r="A38" s="77"/>
      <c r="B38" s="76"/>
      <c r="C38" s="75"/>
      <c r="D38" s="76"/>
    </row>
    <row r="39" spans="1:4" s="74" customFormat="1" ht="18" customHeight="1">
      <c r="A39" s="77"/>
      <c r="B39" s="76"/>
      <c r="C39" s="75"/>
      <c r="D39" s="76"/>
    </row>
    <row r="40" ht="18" customHeight="1"/>
    <row r="41" ht="18" customHeight="1"/>
    <row r="42" ht="18" customHeight="1"/>
    <row r="43" ht="18" customHeight="1"/>
    <row r="44" spans="1:4" s="74" customFormat="1" ht="18" customHeight="1">
      <c r="A44" s="77"/>
      <c r="B44" s="76"/>
      <c r="C44" s="75"/>
      <c r="D44" s="76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spans="1:4" s="74" customFormat="1" ht="18" customHeight="1">
      <c r="A52" s="77"/>
      <c r="B52" s="76"/>
      <c r="C52" s="75"/>
      <c r="D52" s="76"/>
    </row>
    <row r="53" ht="18" customHeight="1"/>
    <row r="54" ht="18" customHeight="1"/>
    <row r="55" spans="1:4" s="74" customFormat="1" ht="18" customHeight="1">
      <c r="A55" s="77"/>
      <c r="B55" s="76"/>
      <c r="C55" s="75"/>
      <c r="D55" s="76"/>
    </row>
  </sheetData>
  <sheetProtection/>
  <mergeCells count="1">
    <mergeCell ref="A2:D2"/>
  </mergeCells>
  <printOptions horizontalCentered="1"/>
  <pageMargins left="0.75" right="0.75" top="0.94" bottom="0.94" header="0.31" footer="0.31"/>
  <pageSetup horizontalDpi="600" verticalDpi="600" orientation="portrait" paperSize="9" scale="75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1"/>
  </sheetPr>
  <dimension ref="A1:IM55"/>
  <sheetViews>
    <sheetView showZeros="0" zoomScalePageLayoutView="0" workbookViewId="0" topLeftCell="A1">
      <selection activeCell="E9" sqref="E9"/>
    </sheetView>
  </sheetViews>
  <sheetFormatPr defaultColWidth="9.00390625" defaultRowHeight="19.5" customHeight="1"/>
  <cols>
    <col min="1" max="1" width="33.50390625" style="77" customWidth="1"/>
    <col min="2" max="2" width="16.625" style="76" customWidth="1"/>
    <col min="3" max="16384" width="9.00390625" style="77" customWidth="1"/>
  </cols>
  <sheetData>
    <row r="1" spans="1:247" s="72" customFormat="1" ht="30.75" customHeight="1">
      <c r="A1" s="9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</row>
    <row r="2" spans="1:2" ht="50.25" customHeight="1">
      <c r="A2" s="553" t="s">
        <v>1056</v>
      </c>
      <c r="B2" s="554"/>
    </row>
    <row r="3" spans="1:2" s="73" customFormat="1" ht="19.5" customHeight="1">
      <c r="A3" s="75"/>
      <c r="B3" s="76" t="s">
        <v>1</v>
      </c>
    </row>
    <row r="4" spans="1:2" s="73" customFormat="1" ht="21" customHeight="1">
      <c r="A4" s="79" t="s">
        <v>670</v>
      </c>
      <c r="B4" s="80" t="s">
        <v>3</v>
      </c>
    </row>
    <row r="5" spans="1:2" s="74" customFormat="1" ht="21" customHeight="1">
      <c r="A5" s="65" t="s">
        <v>1041</v>
      </c>
      <c r="B5" s="63">
        <v>599833</v>
      </c>
    </row>
    <row r="6" spans="1:2" ht="21" customHeight="1">
      <c r="A6" s="93" t="s">
        <v>1043</v>
      </c>
      <c r="B6" s="63">
        <v>140784</v>
      </c>
    </row>
    <row r="7" spans="1:2" ht="33" customHeight="1">
      <c r="A7" s="93" t="s">
        <v>1045</v>
      </c>
      <c r="B7" s="63">
        <v>288995</v>
      </c>
    </row>
    <row r="8" spans="1:2" ht="21" customHeight="1">
      <c r="A8" s="65" t="s">
        <v>1047</v>
      </c>
      <c r="B8" s="63">
        <v>285071</v>
      </c>
    </row>
    <row r="9" spans="1:2" ht="21" customHeight="1">
      <c r="A9" s="93" t="s">
        <v>1049</v>
      </c>
      <c r="B9" s="63">
        <v>354814</v>
      </c>
    </row>
    <row r="10" spans="1:2" ht="21" customHeight="1">
      <c r="A10" s="65" t="s">
        <v>1051</v>
      </c>
      <c r="B10" s="63">
        <v>7126</v>
      </c>
    </row>
    <row r="11" spans="1:2" s="74" customFormat="1" ht="21" customHeight="1">
      <c r="A11" s="65" t="s">
        <v>1053</v>
      </c>
      <c r="B11" s="63">
        <v>20437</v>
      </c>
    </row>
    <row r="12" spans="1:2" s="74" customFormat="1" ht="21" customHeight="1">
      <c r="A12" s="93"/>
      <c r="B12" s="84"/>
    </row>
    <row r="13" spans="1:2" s="74" customFormat="1" ht="21" customHeight="1">
      <c r="A13" s="60" t="s">
        <v>876</v>
      </c>
      <c r="B13" s="86">
        <f>SUM(B5:B11)</f>
        <v>1697060</v>
      </c>
    </row>
    <row r="14" spans="1:2" ht="21" customHeight="1">
      <c r="A14" s="94" t="s">
        <v>997</v>
      </c>
      <c r="B14" s="95">
        <v>913865</v>
      </c>
    </row>
    <row r="15" spans="1:2" ht="21" customHeight="1">
      <c r="A15" s="96"/>
      <c r="B15" s="84"/>
    </row>
    <row r="16" spans="1:2" ht="21" customHeight="1">
      <c r="A16" s="97" t="s">
        <v>62</v>
      </c>
      <c r="B16" s="86">
        <f>B13+B14</f>
        <v>2610925</v>
      </c>
    </row>
    <row r="17" ht="18" customHeight="1">
      <c r="B17" s="98"/>
    </row>
    <row r="18" ht="18" customHeight="1"/>
    <row r="19" ht="18" customHeight="1"/>
    <row r="20" ht="18" customHeight="1"/>
    <row r="21" spans="1:2" s="74" customFormat="1" ht="18" customHeight="1">
      <c r="A21" s="77"/>
      <c r="B21" s="76"/>
    </row>
    <row r="22" spans="1:2" s="74" customFormat="1" ht="18" customHeight="1">
      <c r="A22" s="77"/>
      <c r="B22" s="76"/>
    </row>
    <row r="23" ht="18" customHeight="1"/>
    <row r="24" ht="18" customHeight="1"/>
    <row r="25" ht="18" customHeight="1"/>
    <row r="26" spans="1:2" s="74" customFormat="1" ht="18" customHeight="1">
      <c r="A26" s="77"/>
      <c r="B26" s="76"/>
    </row>
    <row r="27" ht="18" customHeight="1"/>
    <row r="28" ht="18" customHeight="1"/>
    <row r="29" spans="1:2" s="74" customFormat="1" ht="18" customHeight="1">
      <c r="A29" s="77"/>
      <c r="B29" s="76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spans="1:2" s="74" customFormat="1" ht="18" customHeight="1">
      <c r="A37" s="77"/>
      <c r="B37" s="76"/>
    </row>
    <row r="38" spans="1:2" s="74" customFormat="1" ht="18" customHeight="1">
      <c r="A38" s="77"/>
      <c r="B38" s="76"/>
    </row>
    <row r="39" spans="1:2" s="74" customFormat="1" ht="18" customHeight="1">
      <c r="A39" s="77"/>
      <c r="B39" s="76"/>
    </row>
    <row r="40" ht="18" customHeight="1"/>
    <row r="41" ht="18" customHeight="1"/>
    <row r="42" ht="18" customHeight="1"/>
    <row r="43" ht="18" customHeight="1"/>
    <row r="44" spans="1:2" s="74" customFormat="1" ht="18" customHeight="1">
      <c r="A44" s="77"/>
      <c r="B44" s="76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spans="1:2" s="74" customFormat="1" ht="18" customHeight="1">
      <c r="A52" s="77"/>
      <c r="B52" s="76"/>
    </row>
    <row r="53" ht="18" customHeight="1"/>
    <row r="54" ht="18" customHeight="1"/>
    <row r="55" spans="1:2" s="74" customFormat="1" ht="18" customHeight="1">
      <c r="A55" s="77"/>
      <c r="B55" s="76"/>
    </row>
  </sheetData>
  <sheetProtection/>
  <mergeCells count="1">
    <mergeCell ref="A2:B2"/>
  </mergeCells>
  <printOptions horizontalCentered="1"/>
  <pageMargins left="0.75" right="0.75" top="0.94" bottom="0.94" header="0.31" footer="0.31"/>
  <pageSetup horizontalDpi="600" verticalDpi="600" orientation="portrait" paperSize="9" scale="75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IM55"/>
  <sheetViews>
    <sheetView showZeros="0" zoomScalePageLayoutView="0" workbookViewId="0" topLeftCell="A1">
      <selection activeCell="H10" sqref="H10"/>
    </sheetView>
  </sheetViews>
  <sheetFormatPr defaultColWidth="9.00390625" defaultRowHeight="19.5" customHeight="1"/>
  <cols>
    <col min="1" max="1" width="33.25390625" style="75" customWidth="1"/>
    <col min="2" max="2" width="17.50390625" style="76" customWidth="1"/>
    <col min="3" max="16384" width="9.00390625" style="77" customWidth="1"/>
  </cols>
  <sheetData>
    <row r="1" spans="1:247" s="72" customFormat="1" ht="30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</row>
    <row r="2" spans="1:7" ht="50.25" customHeight="1">
      <c r="A2" s="553" t="s">
        <v>1057</v>
      </c>
      <c r="B2" s="554"/>
      <c r="D2" s="553"/>
      <c r="E2" s="554"/>
      <c r="F2" s="553"/>
      <c r="G2" s="554"/>
    </row>
    <row r="3" spans="1:2" s="73" customFormat="1" ht="19.5" customHeight="1">
      <c r="A3" s="75"/>
      <c r="B3" s="76" t="s">
        <v>1</v>
      </c>
    </row>
    <row r="4" spans="1:2" s="73" customFormat="1" ht="21" customHeight="1">
      <c r="A4" s="79" t="s">
        <v>670</v>
      </c>
      <c r="B4" s="80" t="s">
        <v>4</v>
      </c>
    </row>
    <row r="5" spans="1:2" s="74" customFormat="1" ht="21" customHeight="1">
      <c r="A5" s="81" t="s">
        <v>1042</v>
      </c>
      <c r="B5" s="82">
        <v>583802</v>
      </c>
    </row>
    <row r="6" spans="1:2" ht="21" customHeight="1">
      <c r="A6" s="83" t="s">
        <v>1044</v>
      </c>
      <c r="B6" s="82">
        <v>99423</v>
      </c>
    </row>
    <row r="7" spans="1:2" ht="33" customHeight="1">
      <c r="A7" s="83" t="s">
        <v>1046</v>
      </c>
      <c r="B7" s="82">
        <v>280330</v>
      </c>
    </row>
    <row r="8" spans="1:2" ht="21" customHeight="1">
      <c r="A8" s="81" t="s">
        <v>1048</v>
      </c>
      <c r="B8" s="82">
        <v>257982</v>
      </c>
    </row>
    <row r="9" spans="1:2" ht="21" customHeight="1">
      <c r="A9" s="83" t="s">
        <v>1050</v>
      </c>
      <c r="B9" s="82">
        <v>352953</v>
      </c>
    </row>
    <row r="10" spans="1:2" ht="21" customHeight="1">
      <c r="A10" s="81" t="s">
        <v>1052</v>
      </c>
      <c r="B10" s="82">
        <v>7976</v>
      </c>
    </row>
    <row r="11" spans="1:2" s="74" customFormat="1" ht="21" customHeight="1">
      <c r="A11" s="81" t="s">
        <v>1054</v>
      </c>
      <c r="B11" s="82">
        <v>12350</v>
      </c>
    </row>
    <row r="12" spans="1:2" s="74" customFormat="1" ht="21" customHeight="1">
      <c r="A12" s="83"/>
      <c r="B12" s="84"/>
    </row>
    <row r="13" spans="1:2" s="74" customFormat="1" ht="21" customHeight="1">
      <c r="A13" s="85" t="s">
        <v>875</v>
      </c>
      <c r="B13" s="86">
        <v>1594816</v>
      </c>
    </row>
    <row r="14" spans="1:2" ht="21" customHeight="1">
      <c r="A14" s="87" t="s">
        <v>1055</v>
      </c>
      <c r="B14" s="88">
        <v>1016109</v>
      </c>
    </row>
    <row r="15" spans="1:2" ht="21" customHeight="1">
      <c r="A15" s="89"/>
      <c r="B15" s="84"/>
    </row>
    <row r="16" spans="1:2" ht="21" customHeight="1">
      <c r="A16" s="90" t="s">
        <v>63</v>
      </c>
      <c r="B16" s="86">
        <v>2610925</v>
      </c>
    </row>
    <row r="17" ht="18" customHeight="1"/>
    <row r="18" ht="18" customHeight="1">
      <c r="B18" s="91"/>
    </row>
    <row r="19" ht="18" customHeight="1"/>
    <row r="20" ht="18" customHeight="1"/>
    <row r="21" spans="1:2" s="74" customFormat="1" ht="18" customHeight="1">
      <c r="A21" s="75"/>
      <c r="B21" s="76"/>
    </row>
    <row r="22" spans="1:2" s="74" customFormat="1" ht="18" customHeight="1">
      <c r="A22" s="75"/>
      <c r="B22" s="76"/>
    </row>
    <row r="23" ht="18" customHeight="1"/>
    <row r="24" ht="18" customHeight="1"/>
    <row r="25" ht="18" customHeight="1"/>
    <row r="26" spans="1:2" s="74" customFormat="1" ht="18" customHeight="1">
      <c r="A26" s="75"/>
      <c r="B26" s="76"/>
    </row>
    <row r="27" ht="18" customHeight="1"/>
    <row r="28" ht="18" customHeight="1"/>
    <row r="29" spans="1:2" s="74" customFormat="1" ht="18" customHeight="1">
      <c r="A29" s="75"/>
      <c r="B29" s="76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spans="1:2" s="74" customFormat="1" ht="18" customHeight="1">
      <c r="A37" s="75"/>
      <c r="B37" s="76"/>
    </row>
    <row r="38" spans="1:2" s="74" customFormat="1" ht="18" customHeight="1">
      <c r="A38" s="75"/>
      <c r="B38" s="76"/>
    </row>
    <row r="39" spans="1:2" s="74" customFormat="1" ht="18" customHeight="1">
      <c r="A39" s="75"/>
      <c r="B39" s="76"/>
    </row>
    <row r="40" ht="18" customHeight="1"/>
    <row r="41" ht="18" customHeight="1"/>
    <row r="42" ht="18" customHeight="1"/>
    <row r="43" ht="18" customHeight="1"/>
    <row r="44" spans="1:2" s="74" customFormat="1" ht="18" customHeight="1">
      <c r="A44" s="75"/>
      <c r="B44" s="76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spans="1:2" s="74" customFormat="1" ht="18" customHeight="1">
      <c r="A52" s="75"/>
      <c r="B52" s="76"/>
    </row>
    <row r="53" ht="18" customHeight="1"/>
    <row r="54" ht="18" customHeight="1"/>
    <row r="55" spans="1:2" s="74" customFormat="1" ht="18" customHeight="1">
      <c r="A55" s="75"/>
      <c r="B55" s="76"/>
    </row>
  </sheetData>
  <sheetProtection/>
  <mergeCells count="2">
    <mergeCell ref="A2:B2"/>
    <mergeCell ref="D2:G2"/>
  </mergeCells>
  <printOptions horizontalCentered="1"/>
  <pageMargins left="0.75" right="0.75" top="0.94" bottom="0.94" header="0.31" footer="0.31"/>
  <pageSetup horizontalDpi="600" verticalDpi="600" orientation="portrait" paperSize="9" scale="75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1"/>
  </sheetPr>
  <dimension ref="A1:II23"/>
  <sheetViews>
    <sheetView zoomScalePageLayoutView="0" workbookViewId="0" topLeftCell="A1">
      <selection activeCell="G22" sqref="G22"/>
    </sheetView>
  </sheetViews>
  <sheetFormatPr defaultColWidth="9.00390625" defaultRowHeight="24.75" customHeight="1"/>
  <cols>
    <col min="1" max="1" width="41.50390625" style="50" customWidth="1"/>
    <col min="2" max="2" width="15.75390625" style="50" customWidth="1"/>
    <col min="3" max="3" width="14.125" style="51" customWidth="1"/>
    <col min="4" max="4" width="11.875" style="50" customWidth="1"/>
    <col min="5" max="16384" width="9.00390625" style="50" customWidth="1"/>
  </cols>
  <sheetData>
    <row r="1" spans="1:243" ht="24.75" customHeight="1">
      <c r="A1" s="52"/>
      <c r="B1" s="53"/>
      <c r="C1" s="54"/>
      <c r="D1" s="53"/>
      <c r="F1" s="53"/>
      <c r="G1" s="53"/>
      <c r="H1" s="52"/>
      <c r="I1" s="53"/>
      <c r="J1" s="53"/>
      <c r="K1" s="53"/>
      <c r="L1" s="52"/>
      <c r="M1" s="53"/>
      <c r="N1" s="53"/>
      <c r="O1" s="53"/>
      <c r="P1" s="52"/>
      <c r="Q1" s="53"/>
      <c r="R1" s="53"/>
      <c r="S1" s="53"/>
      <c r="T1" s="52"/>
      <c r="U1" s="53"/>
      <c r="V1" s="53"/>
      <c r="W1" s="53"/>
      <c r="X1" s="52"/>
      <c r="Y1" s="53"/>
      <c r="Z1" s="53"/>
      <c r="AA1" s="53"/>
      <c r="AB1" s="52"/>
      <c r="AC1" s="53"/>
      <c r="AD1" s="53"/>
      <c r="AE1" s="53"/>
      <c r="AF1" s="52"/>
      <c r="AG1" s="53"/>
      <c r="AH1" s="53"/>
      <c r="AI1" s="53"/>
      <c r="AJ1" s="52"/>
      <c r="AK1" s="53"/>
      <c r="AL1" s="53"/>
      <c r="AM1" s="53"/>
      <c r="AN1" s="52"/>
      <c r="AO1" s="53"/>
      <c r="AP1" s="53"/>
      <c r="AQ1" s="53"/>
      <c r="AR1" s="52"/>
      <c r="AS1" s="53"/>
      <c r="AT1" s="53"/>
      <c r="AU1" s="53"/>
      <c r="AV1" s="52"/>
      <c r="AW1" s="53"/>
      <c r="AX1" s="53"/>
      <c r="AY1" s="53"/>
      <c r="AZ1" s="52"/>
      <c r="BA1" s="53"/>
      <c r="BB1" s="53"/>
      <c r="BC1" s="53"/>
      <c r="BD1" s="52"/>
      <c r="BE1" s="53"/>
      <c r="BF1" s="53"/>
      <c r="BG1" s="53"/>
      <c r="BH1" s="52"/>
      <c r="BI1" s="53"/>
      <c r="BJ1" s="53"/>
      <c r="BK1" s="53"/>
      <c r="BL1" s="52"/>
      <c r="BM1" s="53"/>
      <c r="BN1" s="53"/>
      <c r="BO1" s="53"/>
      <c r="BP1" s="52"/>
      <c r="BQ1" s="53"/>
      <c r="BR1" s="53"/>
      <c r="BS1" s="53"/>
      <c r="BT1" s="52"/>
      <c r="BU1" s="53"/>
      <c r="BV1" s="53"/>
      <c r="BW1" s="53"/>
      <c r="BX1" s="52"/>
      <c r="BY1" s="53"/>
      <c r="BZ1" s="53"/>
      <c r="CA1" s="53"/>
      <c r="CB1" s="52"/>
      <c r="CC1" s="53"/>
      <c r="CD1" s="53"/>
      <c r="CE1" s="53"/>
      <c r="CF1" s="52"/>
      <c r="CG1" s="53"/>
      <c r="CH1" s="53"/>
      <c r="CI1" s="53"/>
      <c r="CJ1" s="52"/>
      <c r="CK1" s="53"/>
      <c r="CL1" s="53"/>
      <c r="CM1" s="53"/>
      <c r="CN1" s="52"/>
      <c r="CO1" s="53"/>
      <c r="CP1" s="53"/>
      <c r="CQ1" s="53"/>
      <c r="CR1" s="52"/>
      <c r="CS1" s="53"/>
      <c r="CT1" s="53"/>
      <c r="CU1" s="53"/>
      <c r="CV1" s="52"/>
      <c r="CW1" s="53"/>
      <c r="CX1" s="53"/>
      <c r="CY1" s="53"/>
      <c r="CZ1" s="52"/>
      <c r="DA1" s="53"/>
      <c r="DB1" s="53"/>
      <c r="DC1" s="53"/>
      <c r="DD1" s="52"/>
      <c r="DE1" s="53"/>
      <c r="DF1" s="53"/>
      <c r="DG1" s="53"/>
      <c r="DH1" s="52"/>
      <c r="DI1" s="53"/>
      <c r="DJ1" s="53"/>
      <c r="DK1" s="53"/>
      <c r="DL1" s="52"/>
      <c r="DM1" s="53"/>
      <c r="DN1" s="53"/>
      <c r="DO1" s="53"/>
      <c r="DP1" s="52"/>
      <c r="DQ1" s="53"/>
      <c r="DR1" s="53"/>
      <c r="DS1" s="53"/>
      <c r="DT1" s="52"/>
      <c r="DU1" s="53"/>
      <c r="DV1" s="53"/>
      <c r="DW1" s="53"/>
      <c r="DX1" s="52"/>
      <c r="DY1" s="53"/>
      <c r="DZ1" s="53"/>
      <c r="EA1" s="53"/>
      <c r="EB1" s="52"/>
      <c r="EC1" s="53"/>
      <c r="ED1" s="53"/>
      <c r="EE1" s="53"/>
      <c r="EF1" s="52"/>
      <c r="EG1" s="53"/>
      <c r="EH1" s="53"/>
      <c r="EI1" s="53"/>
      <c r="EJ1" s="52"/>
      <c r="EK1" s="53"/>
      <c r="EL1" s="53"/>
      <c r="EM1" s="53"/>
      <c r="EN1" s="52"/>
      <c r="EO1" s="53"/>
      <c r="EP1" s="53"/>
      <c r="EQ1" s="53"/>
      <c r="ER1" s="52"/>
      <c r="ES1" s="53"/>
      <c r="ET1" s="53"/>
      <c r="EU1" s="53"/>
      <c r="EV1" s="52"/>
      <c r="EW1" s="53"/>
      <c r="EX1" s="53"/>
      <c r="EY1" s="53"/>
      <c r="EZ1" s="52"/>
      <c r="FA1" s="53"/>
      <c r="FB1" s="53"/>
      <c r="FC1" s="53"/>
      <c r="FD1" s="52"/>
      <c r="FE1" s="53"/>
      <c r="FF1" s="53"/>
      <c r="FG1" s="53"/>
      <c r="FH1" s="52"/>
      <c r="FI1" s="53"/>
      <c r="FJ1" s="53"/>
      <c r="FK1" s="53"/>
      <c r="FL1" s="52"/>
      <c r="FM1" s="53"/>
      <c r="FN1" s="53"/>
      <c r="FO1" s="53"/>
      <c r="FP1" s="52"/>
      <c r="FQ1" s="53"/>
      <c r="FR1" s="53"/>
      <c r="FS1" s="53"/>
      <c r="FT1" s="52"/>
      <c r="FU1" s="53"/>
      <c r="FV1" s="53"/>
      <c r="FW1" s="53"/>
      <c r="FX1" s="52"/>
      <c r="FY1" s="53"/>
      <c r="FZ1" s="53"/>
      <c r="GA1" s="53"/>
      <c r="GB1" s="52"/>
      <c r="GC1" s="53"/>
      <c r="GD1" s="53"/>
      <c r="GE1" s="53"/>
      <c r="GF1" s="52"/>
      <c r="GG1" s="53"/>
      <c r="GH1" s="53"/>
      <c r="GI1" s="53"/>
      <c r="GJ1" s="52"/>
      <c r="GK1" s="53"/>
      <c r="GL1" s="53"/>
      <c r="GM1" s="53"/>
      <c r="GN1" s="52"/>
      <c r="GO1" s="53"/>
      <c r="GP1" s="53"/>
      <c r="GQ1" s="53"/>
      <c r="GR1" s="52"/>
      <c r="GS1" s="53"/>
      <c r="GT1" s="53"/>
      <c r="GU1" s="53"/>
      <c r="GV1" s="52"/>
      <c r="GW1" s="53"/>
      <c r="GX1" s="53"/>
      <c r="GY1" s="53"/>
      <c r="GZ1" s="52"/>
      <c r="HA1" s="53"/>
      <c r="HB1" s="53"/>
      <c r="HC1" s="53"/>
      <c r="HD1" s="52"/>
      <c r="HE1" s="53"/>
      <c r="HF1" s="53"/>
      <c r="HG1" s="53"/>
      <c r="HH1" s="52"/>
      <c r="HI1" s="53"/>
      <c r="HJ1" s="53"/>
      <c r="HK1" s="53"/>
      <c r="HL1" s="52"/>
      <c r="HM1" s="53"/>
      <c r="HN1" s="53"/>
      <c r="HO1" s="53"/>
      <c r="HP1" s="52"/>
      <c r="HQ1" s="53"/>
      <c r="HR1" s="53"/>
      <c r="HS1" s="53"/>
      <c r="HT1" s="52"/>
      <c r="HU1" s="53"/>
      <c r="HV1" s="53"/>
      <c r="HW1" s="53"/>
      <c r="HX1" s="52"/>
      <c r="HY1" s="53"/>
      <c r="HZ1" s="53"/>
      <c r="IA1" s="53"/>
      <c r="IB1" s="52"/>
      <c r="IC1" s="53"/>
      <c r="ID1" s="53"/>
      <c r="IE1" s="53"/>
      <c r="IF1" s="52"/>
      <c r="IG1" s="53"/>
      <c r="IH1" s="53"/>
      <c r="II1" s="53"/>
    </row>
    <row r="2" spans="1:243" ht="24.75" customHeight="1">
      <c r="A2" s="555" t="s">
        <v>1058</v>
      </c>
      <c r="B2" s="555"/>
      <c r="C2" s="555"/>
      <c r="D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  <c r="FH2" s="555"/>
      <c r="FI2" s="555"/>
      <c r="FJ2" s="555"/>
      <c r="FK2" s="555"/>
      <c r="FL2" s="555"/>
      <c r="FM2" s="555"/>
      <c r="FN2" s="555"/>
      <c r="FO2" s="555"/>
      <c r="FP2" s="555"/>
      <c r="FQ2" s="555"/>
      <c r="FR2" s="555"/>
      <c r="FS2" s="555"/>
      <c r="FT2" s="555"/>
      <c r="FU2" s="555"/>
      <c r="FV2" s="555"/>
      <c r="FW2" s="555"/>
      <c r="FX2" s="555"/>
      <c r="FY2" s="555"/>
      <c r="FZ2" s="555"/>
      <c r="GA2" s="555"/>
      <c r="GB2" s="555"/>
      <c r="GC2" s="555"/>
      <c r="GD2" s="555"/>
      <c r="GE2" s="555"/>
      <c r="GF2" s="555"/>
      <c r="GG2" s="555"/>
      <c r="GH2" s="555"/>
      <c r="GI2" s="555"/>
      <c r="GJ2" s="555"/>
      <c r="GK2" s="555"/>
      <c r="GL2" s="555"/>
      <c r="GM2" s="555"/>
      <c r="GN2" s="555"/>
      <c r="GO2" s="555"/>
      <c r="GP2" s="555"/>
      <c r="GQ2" s="555"/>
      <c r="GR2" s="555"/>
      <c r="GS2" s="555"/>
      <c r="GT2" s="555"/>
      <c r="GU2" s="555"/>
      <c r="GV2" s="555"/>
      <c r="GW2" s="555"/>
      <c r="GX2" s="555"/>
      <c r="GY2" s="555"/>
      <c r="GZ2" s="555"/>
      <c r="HA2" s="555"/>
      <c r="HB2" s="555"/>
      <c r="HC2" s="555"/>
      <c r="HD2" s="555"/>
      <c r="HE2" s="555"/>
      <c r="HF2" s="555"/>
      <c r="HG2" s="555"/>
      <c r="HH2" s="555"/>
      <c r="HI2" s="555"/>
      <c r="HJ2" s="555"/>
      <c r="HK2" s="555"/>
      <c r="HL2" s="555"/>
      <c r="HM2" s="555"/>
      <c r="HN2" s="555"/>
      <c r="HO2" s="555"/>
      <c r="HP2" s="555"/>
      <c r="HQ2" s="555"/>
      <c r="HR2" s="555"/>
      <c r="HS2" s="555"/>
      <c r="HT2" s="555"/>
      <c r="HU2" s="555"/>
      <c r="HV2" s="555"/>
      <c r="HW2" s="555"/>
      <c r="HX2" s="555"/>
      <c r="HY2" s="555"/>
      <c r="HZ2" s="555"/>
      <c r="IA2" s="555"/>
      <c r="IB2" s="555"/>
      <c r="IC2" s="555"/>
      <c r="ID2" s="555"/>
      <c r="IE2" s="555"/>
      <c r="IF2" s="555"/>
      <c r="IG2" s="555"/>
      <c r="IH2" s="555"/>
      <c r="II2" s="555"/>
    </row>
    <row r="3" spans="1:243" ht="20.25" customHeight="1">
      <c r="A3" s="55"/>
      <c r="B3" s="56"/>
      <c r="C3" s="57"/>
      <c r="D3" s="56" t="s">
        <v>128</v>
      </c>
      <c r="F3" s="56"/>
      <c r="G3" s="56"/>
      <c r="H3" s="55"/>
      <c r="I3" s="56"/>
      <c r="J3" s="56"/>
      <c r="K3" s="56"/>
      <c r="L3" s="55"/>
      <c r="M3" s="56"/>
      <c r="N3" s="56"/>
      <c r="O3" s="56"/>
      <c r="P3" s="55"/>
      <c r="Q3" s="56"/>
      <c r="R3" s="56"/>
      <c r="S3" s="56"/>
      <c r="T3" s="55"/>
      <c r="U3" s="56"/>
      <c r="V3" s="56"/>
      <c r="W3" s="56"/>
      <c r="X3" s="55"/>
      <c r="Y3" s="56"/>
      <c r="Z3" s="56"/>
      <c r="AA3" s="56"/>
      <c r="AB3" s="55"/>
      <c r="AC3" s="56"/>
      <c r="AD3" s="56"/>
      <c r="AE3" s="56"/>
      <c r="AF3" s="55"/>
      <c r="AG3" s="56"/>
      <c r="AH3" s="56"/>
      <c r="AI3" s="56"/>
      <c r="AJ3" s="55"/>
      <c r="AK3" s="56"/>
      <c r="AL3" s="56"/>
      <c r="AM3" s="56"/>
      <c r="AN3" s="55"/>
      <c r="AO3" s="56"/>
      <c r="AP3" s="56"/>
      <c r="AQ3" s="56"/>
      <c r="AR3" s="55"/>
      <c r="AS3" s="56"/>
      <c r="AT3" s="56"/>
      <c r="AU3" s="56"/>
      <c r="AV3" s="55"/>
      <c r="AW3" s="56"/>
      <c r="AX3" s="56"/>
      <c r="AY3" s="56"/>
      <c r="AZ3" s="55"/>
      <c r="BA3" s="56"/>
      <c r="BB3" s="56"/>
      <c r="BC3" s="56"/>
      <c r="BD3" s="55"/>
      <c r="BE3" s="56"/>
      <c r="BF3" s="56"/>
      <c r="BG3" s="56"/>
      <c r="BH3" s="55"/>
      <c r="BI3" s="56"/>
      <c r="BJ3" s="56"/>
      <c r="BK3" s="56"/>
      <c r="BL3" s="55"/>
      <c r="BM3" s="56"/>
      <c r="BN3" s="56"/>
      <c r="BO3" s="56"/>
      <c r="BP3" s="55"/>
      <c r="BQ3" s="56"/>
      <c r="BR3" s="56"/>
      <c r="BS3" s="56"/>
      <c r="BT3" s="55"/>
      <c r="BU3" s="56"/>
      <c r="BV3" s="56"/>
      <c r="BW3" s="56"/>
      <c r="BX3" s="55"/>
      <c r="BY3" s="56"/>
      <c r="BZ3" s="56"/>
      <c r="CA3" s="56"/>
      <c r="CB3" s="55"/>
      <c r="CC3" s="56"/>
      <c r="CD3" s="56"/>
      <c r="CE3" s="56"/>
      <c r="CF3" s="55"/>
      <c r="CG3" s="56"/>
      <c r="CH3" s="56"/>
      <c r="CI3" s="56"/>
      <c r="CJ3" s="55"/>
      <c r="CK3" s="56"/>
      <c r="CL3" s="56"/>
      <c r="CM3" s="56"/>
      <c r="CN3" s="55"/>
      <c r="CO3" s="56"/>
      <c r="CP3" s="56"/>
      <c r="CQ3" s="56"/>
      <c r="CR3" s="55"/>
      <c r="CS3" s="56"/>
      <c r="CT3" s="56"/>
      <c r="CU3" s="56"/>
      <c r="CV3" s="55"/>
      <c r="CW3" s="56"/>
      <c r="CX3" s="56"/>
      <c r="CY3" s="56"/>
      <c r="CZ3" s="55"/>
      <c r="DA3" s="56"/>
      <c r="DB3" s="56"/>
      <c r="DC3" s="56"/>
      <c r="DD3" s="55"/>
      <c r="DE3" s="56"/>
      <c r="DF3" s="56"/>
      <c r="DG3" s="56"/>
      <c r="DH3" s="55"/>
      <c r="DI3" s="56"/>
      <c r="DJ3" s="56"/>
      <c r="DK3" s="56"/>
      <c r="DL3" s="55"/>
      <c r="DM3" s="56"/>
      <c r="DN3" s="56"/>
      <c r="DO3" s="56"/>
      <c r="DP3" s="55"/>
      <c r="DQ3" s="56"/>
      <c r="DR3" s="56"/>
      <c r="DS3" s="56"/>
      <c r="DT3" s="55"/>
      <c r="DU3" s="56"/>
      <c r="DV3" s="56"/>
      <c r="DW3" s="56"/>
      <c r="DX3" s="55"/>
      <c r="DY3" s="56"/>
      <c r="DZ3" s="56"/>
      <c r="EA3" s="56"/>
      <c r="EB3" s="55"/>
      <c r="EC3" s="56"/>
      <c r="ED3" s="56"/>
      <c r="EE3" s="56"/>
      <c r="EF3" s="55"/>
      <c r="EG3" s="56"/>
      <c r="EH3" s="56"/>
      <c r="EI3" s="56"/>
      <c r="EJ3" s="55"/>
      <c r="EK3" s="56"/>
      <c r="EL3" s="56"/>
      <c r="EM3" s="56"/>
      <c r="EN3" s="55"/>
      <c r="EO3" s="56"/>
      <c r="EP3" s="56"/>
      <c r="EQ3" s="56"/>
      <c r="ER3" s="55"/>
      <c r="ES3" s="56"/>
      <c r="ET3" s="56"/>
      <c r="EU3" s="56"/>
      <c r="EV3" s="55"/>
      <c r="EW3" s="56"/>
      <c r="EX3" s="56"/>
      <c r="EY3" s="56"/>
      <c r="EZ3" s="55"/>
      <c r="FA3" s="56"/>
      <c r="FB3" s="56"/>
      <c r="FC3" s="56"/>
      <c r="FD3" s="55"/>
      <c r="FE3" s="56"/>
      <c r="FF3" s="56"/>
      <c r="FG3" s="56"/>
      <c r="FH3" s="55"/>
      <c r="FI3" s="56"/>
      <c r="FJ3" s="56"/>
      <c r="FK3" s="56"/>
      <c r="FL3" s="55"/>
      <c r="FM3" s="56"/>
      <c r="FN3" s="56"/>
      <c r="FO3" s="56"/>
      <c r="FP3" s="55"/>
      <c r="FQ3" s="56"/>
      <c r="FR3" s="56"/>
      <c r="FS3" s="56"/>
      <c r="FT3" s="55"/>
      <c r="FU3" s="56"/>
      <c r="FV3" s="56"/>
      <c r="FW3" s="56"/>
      <c r="FX3" s="55"/>
      <c r="FY3" s="56"/>
      <c r="FZ3" s="56"/>
      <c r="GA3" s="56"/>
      <c r="GB3" s="55"/>
      <c r="GC3" s="56"/>
      <c r="GD3" s="56"/>
      <c r="GE3" s="56"/>
      <c r="GF3" s="55"/>
      <c r="GG3" s="56"/>
      <c r="GH3" s="56"/>
      <c r="GI3" s="56"/>
      <c r="GJ3" s="55"/>
      <c r="GK3" s="56"/>
      <c r="GL3" s="56"/>
      <c r="GM3" s="56"/>
      <c r="GN3" s="55"/>
      <c r="GO3" s="56"/>
      <c r="GP3" s="56"/>
      <c r="GQ3" s="56"/>
      <c r="GR3" s="55"/>
      <c r="GS3" s="56"/>
      <c r="GT3" s="56"/>
      <c r="GU3" s="56"/>
      <c r="GV3" s="55"/>
      <c r="GW3" s="56"/>
      <c r="GX3" s="56"/>
      <c r="GY3" s="56"/>
      <c r="GZ3" s="55"/>
      <c r="HA3" s="56"/>
      <c r="HB3" s="56"/>
      <c r="HC3" s="56"/>
      <c r="HD3" s="55"/>
      <c r="HE3" s="56"/>
      <c r="HF3" s="56"/>
      <c r="HG3" s="56"/>
      <c r="HH3" s="55"/>
      <c r="HI3" s="56"/>
      <c r="HJ3" s="56"/>
      <c r="HK3" s="56"/>
      <c r="HL3" s="55"/>
      <c r="HM3" s="56"/>
      <c r="HN3" s="56"/>
      <c r="HO3" s="56"/>
      <c r="HP3" s="55"/>
      <c r="HQ3" s="56"/>
      <c r="HR3" s="56"/>
      <c r="HS3" s="56"/>
      <c r="HT3" s="55"/>
      <c r="HU3" s="56"/>
      <c r="HV3" s="56"/>
      <c r="HW3" s="56"/>
      <c r="HX3" s="55"/>
      <c r="HY3" s="56"/>
      <c r="HZ3" s="56"/>
      <c r="IA3" s="56"/>
      <c r="IB3" s="55"/>
      <c r="IC3" s="56"/>
      <c r="ID3" s="56"/>
      <c r="IE3" s="56"/>
      <c r="IF3" s="55"/>
      <c r="IG3" s="56"/>
      <c r="IH3" s="56"/>
      <c r="II3" s="56"/>
    </row>
    <row r="4" spans="1:4" s="49" customFormat="1" ht="34.5" customHeight="1">
      <c r="A4" s="58" t="s">
        <v>123</v>
      </c>
      <c r="B4" s="59" t="s">
        <v>806</v>
      </c>
      <c r="C4" s="60" t="s">
        <v>104</v>
      </c>
      <c r="D4" s="59" t="s">
        <v>65</v>
      </c>
    </row>
    <row r="5" spans="1:4" ht="24.75" customHeight="1">
      <c r="A5" s="61" t="s">
        <v>1059</v>
      </c>
      <c r="B5" s="62">
        <v>6798</v>
      </c>
      <c r="C5" s="63">
        <v>16031</v>
      </c>
      <c r="D5" s="64">
        <f aca="true" t="shared" si="0" ref="D5:D18">C5/B5*100</f>
        <v>235.819358634893</v>
      </c>
    </row>
    <row r="6" spans="1:4" ht="24.75" customHeight="1">
      <c r="A6" s="65" t="s">
        <v>1060</v>
      </c>
      <c r="B6" s="62">
        <v>167608</v>
      </c>
      <c r="C6" s="63">
        <v>176738</v>
      </c>
      <c r="D6" s="64">
        <f t="shared" si="0"/>
        <v>105.447234022242</v>
      </c>
    </row>
    <row r="7" spans="1:4" ht="24.75" customHeight="1">
      <c r="A7" s="65" t="s">
        <v>1061</v>
      </c>
      <c r="B7" s="62">
        <v>42084</v>
      </c>
      <c r="C7" s="63">
        <v>41361</v>
      </c>
      <c r="D7" s="64">
        <f t="shared" si="0"/>
        <v>98.2820074137439</v>
      </c>
    </row>
    <row r="8" spans="1:4" ht="24.75" customHeight="1">
      <c r="A8" s="65" t="s">
        <v>1062</v>
      </c>
      <c r="B8" s="62">
        <v>277600</v>
      </c>
      <c r="C8" s="63">
        <v>321725</v>
      </c>
      <c r="D8" s="64">
        <f t="shared" si="0"/>
        <v>115.895172910663</v>
      </c>
    </row>
    <row r="9" spans="1:4" ht="24.75" customHeight="1">
      <c r="A9" s="65" t="s">
        <v>1063</v>
      </c>
      <c r="B9" s="62">
        <v>-16548</v>
      </c>
      <c r="C9" s="63">
        <v>8665</v>
      </c>
      <c r="D9" s="64">
        <f t="shared" si="0"/>
        <v>-52.3628233019096</v>
      </c>
    </row>
    <row r="10" spans="1:4" ht="24.75" customHeight="1">
      <c r="A10" s="65" t="s">
        <v>1064</v>
      </c>
      <c r="B10" s="62">
        <v>35610</v>
      </c>
      <c r="C10" s="63">
        <v>34556</v>
      </c>
      <c r="D10" s="64">
        <f t="shared" si="0"/>
        <v>97.0401572591969</v>
      </c>
    </row>
    <row r="11" spans="1:4" ht="24.75" customHeight="1">
      <c r="A11" s="65" t="s">
        <v>1065</v>
      </c>
      <c r="B11" s="62">
        <v>-32921</v>
      </c>
      <c r="C11" s="63">
        <v>27089</v>
      </c>
      <c r="D11" s="64">
        <f t="shared" si="0"/>
        <v>-82.2848637647702</v>
      </c>
    </row>
    <row r="12" spans="1:4" ht="24.75" customHeight="1">
      <c r="A12" s="65" t="s">
        <v>1066</v>
      </c>
      <c r="B12" s="62">
        <v>201945</v>
      </c>
      <c r="C12" s="63">
        <v>292668</v>
      </c>
      <c r="D12" s="64">
        <f t="shared" si="0"/>
        <v>144.924608185397</v>
      </c>
    </row>
    <row r="13" spans="1:4" ht="24.75" customHeight="1">
      <c r="A13" s="65" t="s">
        <v>1067</v>
      </c>
      <c r="B13" s="62">
        <v>-8208</v>
      </c>
      <c r="C13" s="63">
        <v>1862</v>
      </c>
      <c r="D13" s="64">
        <f t="shared" si="0"/>
        <v>-22.6851851851852</v>
      </c>
    </row>
    <row r="14" spans="1:4" ht="24.75" customHeight="1">
      <c r="A14" s="65" t="s">
        <v>1068</v>
      </c>
      <c r="B14" s="62">
        <v>119029</v>
      </c>
      <c r="C14" s="63">
        <v>124019</v>
      </c>
      <c r="D14" s="64">
        <f t="shared" si="0"/>
        <v>104.192255668787</v>
      </c>
    </row>
    <row r="15" spans="1:4" ht="24.75" customHeight="1">
      <c r="A15" s="65" t="s">
        <v>1069</v>
      </c>
      <c r="B15" s="62">
        <v>-1465</v>
      </c>
      <c r="C15" s="63">
        <v>-850</v>
      </c>
      <c r="D15" s="64">
        <f t="shared" si="0"/>
        <v>58.0204778156997</v>
      </c>
    </row>
    <row r="16" spans="1:4" ht="24.75" customHeight="1">
      <c r="A16" s="65" t="s">
        <v>1070</v>
      </c>
      <c r="B16" s="62">
        <v>32474</v>
      </c>
      <c r="C16" s="63">
        <v>31954</v>
      </c>
      <c r="D16" s="64">
        <f t="shared" si="0"/>
        <v>98.3987189751801</v>
      </c>
    </row>
    <row r="17" spans="1:4" ht="24.75" customHeight="1">
      <c r="A17" s="65" t="s">
        <v>1071</v>
      </c>
      <c r="B17" s="62">
        <v>-3319</v>
      </c>
      <c r="C17" s="63">
        <v>8086</v>
      </c>
      <c r="D17" s="64">
        <f t="shared" si="0"/>
        <v>-243.6275986743</v>
      </c>
    </row>
    <row r="18" spans="1:4" ht="24.75" customHeight="1">
      <c r="A18" s="65" t="s">
        <v>1072</v>
      </c>
      <c r="B18" s="62">
        <v>59727</v>
      </c>
      <c r="C18" s="63">
        <v>56152</v>
      </c>
      <c r="D18" s="64">
        <f t="shared" si="0"/>
        <v>94.0144323337854</v>
      </c>
    </row>
    <row r="19" spans="1:4" ht="24.75" customHeight="1">
      <c r="A19" s="65" t="s">
        <v>1073</v>
      </c>
      <c r="B19" s="62">
        <v>-931</v>
      </c>
      <c r="C19" s="66"/>
      <c r="D19" s="64"/>
    </row>
    <row r="20" spans="1:4" ht="24.75" customHeight="1">
      <c r="A20" s="65" t="s">
        <v>1074</v>
      </c>
      <c r="B20" s="62">
        <v>19872</v>
      </c>
      <c r="C20" s="67"/>
      <c r="D20" s="64"/>
    </row>
    <row r="21" spans="1:4" ht="24.75" customHeight="1">
      <c r="A21" s="65"/>
      <c r="B21" s="68"/>
      <c r="C21" s="68"/>
      <c r="D21" s="69"/>
    </row>
    <row r="22" spans="1:4" ht="24.75" customHeight="1">
      <c r="A22" s="70" t="s">
        <v>1075</v>
      </c>
      <c r="B22" s="71">
        <f>B5+B7+B9+B11+B13+B15+B17+B19</f>
        <v>-14510</v>
      </c>
      <c r="C22" s="71">
        <f>C5+C7+C9+C11+C13+C15+C17+C19</f>
        <v>102244</v>
      </c>
      <c r="D22" s="64">
        <f>C22/B22*100</f>
        <v>-704.645072363887</v>
      </c>
    </row>
    <row r="23" spans="1:4" ht="24.75" customHeight="1">
      <c r="A23" s="70" t="s">
        <v>1076</v>
      </c>
      <c r="B23" s="71">
        <f>B6+B8+B10+B12+B14+B16+B18+B20</f>
        <v>913865</v>
      </c>
      <c r="C23" s="71">
        <f>C6+C8+C10+C12+C14+C16+C18+C20</f>
        <v>1037812</v>
      </c>
      <c r="D23" s="64">
        <f>C23/B23*100</f>
        <v>113.562944198541</v>
      </c>
    </row>
  </sheetData>
  <sheetProtection/>
  <mergeCells count="61">
    <mergeCell ref="IF2:II2"/>
    <mergeCell ref="HL2:HO2"/>
    <mergeCell ref="HP2:HS2"/>
    <mergeCell ref="HT2:HW2"/>
    <mergeCell ref="HX2:IA2"/>
    <mergeCell ref="IB2:IE2"/>
    <mergeCell ref="GR2:GU2"/>
    <mergeCell ref="GV2:GY2"/>
    <mergeCell ref="GZ2:HC2"/>
    <mergeCell ref="HD2:HG2"/>
    <mergeCell ref="HH2:HK2"/>
    <mergeCell ref="FX2:GA2"/>
    <mergeCell ref="GB2:GE2"/>
    <mergeCell ref="GF2:GI2"/>
    <mergeCell ref="GJ2:GM2"/>
    <mergeCell ref="GN2:GQ2"/>
    <mergeCell ref="FD2:FG2"/>
    <mergeCell ref="FH2:FK2"/>
    <mergeCell ref="FL2:FO2"/>
    <mergeCell ref="FP2:FS2"/>
    <mergeCell ref="FT2:FW2"/>
    <mergeCell ref="EJ2:EM2"/>
    <mergeCell ref="EN2:EQ2"/>
    <mergeCell ref="ER2:EU2"/>
    <mergeCell ref="EV2:EY2"/>
    <mergeCell ref="EZ2:FC2"/>
    <mergeCell ref="DP2:DS2"/>
    <mergeCell ref="DT2:DW2"/>
    <mergeCell ref="DX2:EA2"/>
    <mergeCell ref="EB2:EE2"/>
    <mergeCell ref="EF2:EI2"/>
    <mergeCell ref="CV2:CY2"/>
    <mergeCell ref="CZ2:DC2"/>
    <mergeCell ref="DD2:DG2"/>
    <mergeCell ref="DH2:DK2"/>
    <mergeCell ref="DL2:DO2"/>
    <mergeCell ref="CB2:CE2"/>
    <mergeCell ref="CF2:CI2"/>
    <mergeCell ref="CJ2:CM2"/>
    <mergeCell ref="CN2:CQ2"/>
    <mergeCell ref="CR2:CU2"/>
    <mergeCell ref="BH2:BK2"/>
    <mergeCell ref="BL2:BO2"/>
    <mergeCell ref="BP2:BS2"/>
    <mergeCell ref="BT2:BW2"/>
    <mergeCell ref="BX2:CA2"/>
    <mergeCell ref="AN2:AQ2"/>
    <mergeCell ref="AR2:AU2"/>
    <mergeCell ref="AV2:AY2"/>
    <mergeCell ref="AZ2:BC2"/>
    <mergeCell ref="BD2:BG2"/>
    <mergeCell ref="T2:W2"/>
    <mergeCell ref="X2:AA2"/>
    <mergeCell ref="AB2:AE2"/>
    <mergeCell ref="AF2:AI2"/>
    <mergeCell ref="AJ2:AM2"/>
    <mergeCell ref="A2:D2"/>
    <mergeCell ref="F2:G2"/>
    <mergeCell ref="H2:K2"/>
    <mergeCell ref="L2:O2"/>
    <mergeCell ref="P2:S2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34"/>
  <sheetViews>
    <sheetView zoomScalePageLayoutView="0" workbookViewId="0" topLeftCell="A1">
      <selection activeCell="C8" sqref="C8"/>
    </sheetView>
  </sheetViews>
  <sheetFormatPr defaultColWidth="9.125" defaultRowHeight="14.25"/>
  <cols>
    <col min="1" max="1" width="26.25390625" style="468" customWidth="1"/>
    <col min="2" max="2" width="13.25390625" style="468" customWidth="1"/>
    <col min="3" max="3" width="27.875" style="468" customWidth="1"/>
    <col min="4" max="4" width="12.75390625" style="468" customWidth="1"/>
    <col min="5" max="218" width="9.125" style="468" customWidth="1"/>
    <col min="219" max="16384" width="9.125" style="468" customWidth="1"/>
  </cols>
  <sheetData>
    <row r="1" ht="14.25">
      <c r="A1" s="469"/>
    </row>
    <row r="2" spans="1:4" ht="38.25" customHeight="1">
      <c r="A2" s="504" t="s">
        <v>89</v>
      </c>
      <c r="B2" s="504"/>
      <c r="C2" s="504"/>
      <c r="D2" s="504"/>
    </row>
    <row r="3" spans="1:4" ht="16.5" customHeight="1">
      <c r="A3" s="505" t="s">
        <v>1</v>
      </c>
      <c r="B3" s="505"/>
      <c r="C3" s="505"/>
      <c r="D3" s="505"/>
    </row>
    <row r="4" spans="1:4" ht="24" customHeight="1">
      <c r="A4" s="274" t="s">
        <v>90</v>
      </c>
      <c r="B4" s="470" t="s">
        <v>3</v>
      </c>
      <c r="C4" s="274" t="s">
        <v>90</v>
      </c>
      <c r="D4" s="470" t="s">
        <v>4</v>
      </c>
    </row>
    <row r="5" spans="1:4" s="467" customFormat="1" ht="21.75" customHeight="1">
      <c r="A5" s="471" t="s">
        <v>91</v>
      </c>
      <c r="B5" s="472">
        <v>607159</v>
      </c>
      <c r="C5" s="471" t="s">
        <v>92</v>
      </c>
      <c r="D5" s="472">
        <v>729282</v>
      </c>
    </row>
    <row r="6" spans="1:4" s="467" customFormat="1" ht="31.5" customHeight="1">
      <c r="A6" s="471" t="s">
        <v>50</v>
      </c>
      <c r="B6" s="472">
        <f>SUM(B7:B9)</f>
        <v>1507691</v>
      </c>
      <c r="C6" s="473" t="s">
        <v>93</v>
      </c>
      <c r="D6" s="472">
        <v>11281</v>
      </c>
    </row>
    <row r="7" spans="1:4" s="467" customFormat="1" ht="21.75" customHeight="1">
      <c r="A7" s="471" t="s">
        <v>94</v>
      </c>
      <c r="B7" s="472">
        <v>83301</v>
      </c>
      <c r="C7" s="471" t="s">
        <v>95</v>
      </c>
      <c r="D7" s="472">
        <f>SUM(D8:D10)</f>
        <v>1296970</v>
      </c>
    </row>
    <row r="8" spans="1:6" s="467" customFormat="1" ht="21.75" customHeight="1">
      <c r="A8" s="471" t="s">
        <v>96</v>
      </c>
      <c r="B8" s="472">
        <v>1368372</v>
      </c>
      <c r="C8" s="471" t="s">
        <v>97</v>
      </c>
      <c r="D8" s="472">
        <v>74814</v>
      </c>
      <c r="F8" s="474"/>
    </row>
    <row r="9" spans="1:6" s="467" customFormat="1" ht="21.75" customHeight="1">
      <c r="A9" s="471" t="s">
        <v>98</v>
      </c>
      <c r="B9" s="472">
        <v>56018</v>
      </c>
      <c r="C9" s="471" t="s">
        <v>99</v>
      </c>
      <c r="D9" s="472">
        <v>1177419</v>
      </c>
      <c r="F9" s="474"/>
    </row>
    <row r="10" spans="1:6" s="467" customFormat="1" ht="21.75" customHeight="1">
      <c r="A10" s="471" t="s">
        <v>100</v>
      </c>
      <c r="B10" s="472"/>
      <c r="C10" s="471" t="s">
        <v>101</v>
      </c>
      <c r="D10" s="472">
        <v>44737</v>
      </c>
      <c r="F10" s="474"/>
    </row>
    <row r="11" spans="1:4" s="467" customFormat="1" ht="21.75" customHeight="1">
      <c r="A11" s="471" t="s">
        <v>102</v>
      </c>
      <c r="B11" s="472"/>
      <c r="C11" s="471" t="s">
        <v>51</v>
      </c>
      <c r="D11" s="472">
        <v>75761</v>
      </c>
    </row>
    <row r="12" spans="1:4" s="467" customFormat="1" ht="21.75" customHeight="1">
      <c r="A12" s="471" t="s">
        <v>58</v>
      </c>
      <c r="B12" s="472"/>
      <c r="C12" s="471" t="s">
        <v>59</v>
      </c>
      <c r="D12" s="472">
        <v>2606</v>
      </c>
    </row>
    <row r="13" spans="1:4" s="467" customFormat="1" ht="21.75" customHeight="1">
      <c r="A13" s="471" t="s">
        <v>60</v>
      </c>
      <c r="B13" s="472">
        <v>1050</v>
      </c>
      <c r="C13" s="471" t="s">
        <v>53</v>
      </c>
      <c r="D13" s="472"/>
    </row>
    <row r="14" spans="1:4" s="467" customFormat="1" ht="21.75" customHeight="1">
      <c r="A14" s="471"/>
      <c r="B14" s="472"/>
      <c r="C14" s="471"/>
      <c r="D14" s="472"/>
    </row>
    <row r="15" spans="1:6" s="467" customFormat="1" ht="21.75" customHeight="1">
      <c r="A15" s="475" t="s">
        <v>62</v>
      </c>
      <c r="B15" s="476">
        <f>B13+B11+B10+B6+B5</f>
        <v>2115900</v>
      </c>
      <c r="C15" s="475" t="s">
        <v>63</v>
      </c>
      <c r="D15" s="476">
        <f>D5+D6+D7+D11+D12+D13</f>
        <v>2115900</v>
      </c>
      <c r="E15" s="474">
        <f>D15-B15</f>
        <v>0</v>
      </c>
      <c r="F15" s="474"/>
    </row>
    <row r="16" ht="19.5" customHeight="1"/>
    <row r="34" ht="14.25">
      <c r="D34" s="477"/>
    </row>
  </sheetData>
  <sheetProtection/>
  <mergeCells count="2">
    <mergeCell ref="A2:D2"/>
    <mergeCell ref="A3:D3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A1:HY4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9" sqref="B49"/>
    </sheetView>
  </sheetViews>
  <sheetFormatPr defaultColWidth="9.00390625" defaultRowHeight="19.5" customHeight="1"/>
  <cols>
    <col min="1" max="1" width="47.00390625" style="4" customWidth="1"/>
    <col min="2" max="2" width="14.00390625" style="5" customWidth="1"/>
    <col min="3" max="3" width="42.125" style="4" customWidth="1"/>
    <col min="4" max="4" width="19.375" style="5" customWidth="1"/>
    <col min="5" max="5" width="26.625" style="4" customWidth="1"/>
    <col min="6" max="16384" width="9.00390625" style="4" customWidth="1"/>
  </cols>
  <sheetData>
    <row r="1" spans="1:233" s="1" customFormat="1" ht="21" customHeight="1">
      <c r="A1" s="38"/>
      <c r="B1" s="7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4" ht="16.5" customHeight="1">
      <c r="A2" s="556" t="s">
        <v>1077</v>
      </c>
      <c r="B2" s="557"/>
      <c r="C2" s="556"/>
      <c r="D2" s="558"/>
    </row>
    <row r="3" spans="1:4" s="2" customFormat="1" ht="12" customHeight="1">
      <c r="A3" s="8"/>
      <c r="B3" s="5"/>
      <c r="C3" s="8"/>
      <c r="D3" s="9" t="s">
        <v>1</v>
      </c>
    </row>
    <row r="4" spans="1:5" s="2" customFormat="1" ht="18.75" customHeight="1">
      <c r="A4" s="10" t="s">
        <v>670</v>
      </c>
      <c r="B4" s="39" t="s">
        <v>3</v>
      </c>
      <c r="C4" s="10" t="s">
        <v>670</v>
      </c>
      <c r="D4" s="11" t="s">
        <v>4</v>
      </c>
      <c r="E4" s="12"/>
    </row>
    <row r="5" spans="1:5" s="3" customFormat="1" ht="14.25">
      <c r="A5" s="13" t="s">
        <v>1041</v>
      </c>
      <c r="B5" s="40">
        <f>(SUM(B6:B10))</f>
        <v>541106</v>
      </c>
      <c r="C5" s="13" t="s">
        <v>1042</v>
      </c>
      <c r="D5" s="14">
        <f>(SUM(D6:D10))</f>
        <v>530840</v>
      </c>
      <c r="E5" s="559"/>
    </row>
    <row r="6" spans="1:5" ht="19.5" customHeight="1">
      <c r="A6" s="15" t="s">
        <v>1078</v>
      </c>
      <c r="B6" s="41">
        <v>249440</v>
      </c>
      <c r="C6" s="15" t="s">
        <v>1079</v>
      </c>
      <c r="D6" s="16">
        <v>436908</v>
      </c>
      <c r="E6" s="559"/>
    </row>
    <row r="7" spans="1:5" ht="19.5" customHeight="1">
      <c r="A7" s="15" t="s">
        <v>1080</v>
      </c>
      <c r="B7" s="41">
        <v>37</v>
      </c>
      <c r="C7" s="15" t="s">
        <v>1081</v>
      </c>
      <c r="D7" s="16">
        <v>0</v>
      </c>
      <c r="E7" s="559"/>
    </row>
    <row r="8" spans="1:4" ht="19.5" customHeight="1">
      <c r="A8" s="15" t="s">
        <v>1082</v>
      </c>
      <c r="B8" s="41">
        <v>1280</v>
      </c>
      <c r="C8" s="15" t="s">
        <v>1083</v>
      </c>
      <c r="D8" s="16">
        <v>14629</v>
      </c>
    </row>
    <row r="9" spans="1:4" ht="19.5" customHeight="1">
      <c r="A9" s="15" t="s">
        <v>1084</v>
      </c>
      <c r="B9" s="41">
        <v>11285</v>
      </c>
      <c r="C9" s="17" t="s">
        <v>1085</v>
      </c>
      <c r="D9" s="16">
        <v>3601</v>
      </c>
    </row>
    <row r="10" spans="1:4" ht="19.5" customHeight="1">
      <c r="A10" s="23" t="s">
        <v>50</v>
      </c>
      <c r="B10" s="41">
        <v>279064</v>
      </c>
      <c r="C10" s="18" t="s">
        <v>51</v>
      </c>
      <c r="D10" s="16">
        <v>75702</v>
      </c>
    </row>
    <row r="11" spans="1:4" ht="19.5" customHeight="1">
      <c r="A11" s="19" t="s">
        <v>1045</v>
      </c>
      <c r="B11" s="40">
        <f>SUM(B12:B15)</f>
        <v>251956</v>
      </c>
      <c r="C11" s="19" t="s">
        <v>1046</v>
      </c>
      <c r="D11" s="14">
        <f>SUM(D12:D15)</f>
        <v>243776</v>
      </c>
    </row>
    <row r="12" spans="1:4" ht="19.5" customHeight="1">
      <c r="A12" s="20" t="s">
        <v>1078</v>
      </c>
      <c r="B12" s="41">
        <v>155439</v>
      </c>
      <c r="C12" s="20" t="s">
        <v>1079</v>
      </c>
      <c r="D12" s="16">
        <v>241077</v>
      </c>
    </row>
    <row r="13" spans="1:4" ht="19.5" customHeight="1">
      <c r="A13" s="21" t="s">
        <v>1086</v>
      </c>
      <c r="B13" s="41">
        <v>96010</v>
      </c>
      <c r="C13" s="21" t="s">
        <v>48</v>
      </c>
      <c r="D13" s="16">
        <v>0</v>
      </c>
    </row>
    <row r="14" spans="1:4" ht="19.5" customHeight="1">
      <c r="A14" s="21" t="s">
        <v>1082</v>
      </c>
      <c r="B14" s="41">
        <v>390</v>
      </c>
      <c r="C14" s="21"/>
      <c r="D14" s="16">
        <v>0</v>
      </c>
    </row>
    <row r="15" spans="1:4" ht="19.5" customHeight="1">
      <c r="A15" s="21" t="s">
        <v>1084</v>
      </c>
      <c r="B15" s="41">
        <v>117</v>
      </c>
      <c r="C15" s="21" t="s">
        <v>1085</v>
      </c>
      <c r="D15" s="16">
        <v>2699</v>
      </c>
    </row>
    <row r="16" spans="1:4" ht="19.5" customHeight="1">
      <c r="A16" s="42" t="s">
        <v>1047</v>
      </c>
      <c r="B16" s="40">
        <f>SUM(B17:B20)</f>
        <v>267384</v>
      </c>
      <c r="C16" s="22" t="s">
        <v>1048</v>
      </c>
      <c r="D16" s="14">
        <f>SUM(D17:D20)</f>
        <v>242744</v>
      </c>
    </row>
    <row r="17" spans="1:4" ht="19.5" customHeight="1">
      <c r="A17" s="20" t="s">
        <v>1078</v>
      </c>
      <c r="B17" s="41">
        <v>229550</v>
      </c>
      <c r="C17" s="15" t="s">
        <v>1087</v>
      </c>
      <c r="D17" s="16">
        <v>146603</v>
      </c>
    </row>
    <row r="18" spans="1:4" ht="19.5" customHeight="1">
      <c r="A18" s="20" t="s">
        <v>1080</v>
      </c>
      <c r="B18" s="41">
        <v>31520</v>
      </c>
      <c r="C18" s="15" t="s">
        <v>1088</v>
      </c>
      <c r="D18" s="16">
        <v>94990</v>
      </c>
    </row>
    <row r="19" spans="1:4" s="3" customFormat="1" ht="19.5" customHeight="1">
      <c r="A19" s="23" t="s">
        <v>1082</v>
      </c>
      <c r="B19" s="41">
        <v>5688</v>
      </c>
      <c r="C19" s="15" t="s">
        <v>48</v>
      </c>
      <c r="D19" s="16">
        <v>345</v>
      </c>
    </row>
    <row r="20" spans="1:4" ht="19.5" customHeight="1">
      <c r="A20" s="23" t="s">
        <v>1084</v>
      </c>
      <c r="B20" s="41">
        <v>626</v>
      </c>
      <c r="C20" s="23" t="s">
        <v>1085</v>
      </c>
      <c r="D20" s="16">
        <v>806</v>
      </c>
    </row>
    <row r="21" spans="1:4" ht="19.5" customHeight="1">
      <c r="A21" s="24" t="s">
        <v>1049</v>
      </c>
      <c r="B21" s="40">
        <f>SUM(B22:B24)</f>
        <v>276628</v>
      </c>
      <c r="C21" s="24" t="s">
        <v>1050</v>
      </c>
      <c r="D21" s="14">
        <f>SUM(D22:D24)</f>
        <v>268661</v>
      </c>
    </row>
    <row r="22" spans="1:4" ht="19.5" customHeight="1">
      <c r="A22" s="23" t="s">
        <v>1089</v>
      </c>
      <c r="B22" s="41">
        <v>85967</v>
      </c>
      <c r="C22" s="23" t="s">
        <v>1090</v>
      </c>
      <c r="D22" s="16">
        <v>246310</v>
      </c>
    </row>
    <row r="23" spans="1:4" ht="19.5" customHeight="1">
      <c r="A23" s="23" t="s">
        <v>1080</v>
      </c>
      <c r="B23" s="41">
        <v>189127</v>
      </c>
      <c r="C23" s="23" t="s">
        <v>1091</v>
      </c>
      <c r="D23" s="16">
        <v>22351</v>
      </c>
    </row>
    <row r="24" spans="1:4" ht="19.5" customHeight="1">
      <c r="A24" s="23" t="s">
        <v>1082</v>
      </c>
      <c r="B24" s="41">
        <v>1534</v>
      </c>
      <c r="C24" s="23" t="s">
        <v>48</v>
      </c>
      <c r="D24" s="16">
        <v>0</v>
      </c>
    </row>
    <row r="25" spans="1:4" ht="19.5" customHeight="1">
      <c r="A25" s="42" t="s">
        <v>1051</v>
      </c>
      <c r="B25" s="40">
        <f>SUM(B26:B30)</f>
        <v>5699</v>
      </c>
      <c r="C25" s="22" t="s">
        <v>1052</v>
      </c>
      <c r="D25" s="14">
        <f>SUM(D26:D30)</f>
        <v>6794</v>
      </c>
    </row>
    <row r="26" spans="1:4" s="3" customFormat="1" ht="19.5" customHeight="1">
      <c r="A26" s="35" t="s">
        <v>1092</v>
      </c>
      <c r="B26" s="41">
        <v>5041</v>
      </c>
      <c r="C26" s="25" t="s">
        <v>1093</v>
      </c>
      <c r="D26" s="16">
        <v>6546</v>
      </c>
    </row>
    <row r="27" spans="1:4" ht="19.5" customHeight="1">
      <c r="A27" s="35" t="s">
        <v>1094</v>
      </c>
      <c r="B27" s="41">
        <v>0</v>
      </c>
      <c r="C27" s="25" t="s">
        <v>1095</v>
      </c>
      <c r="D27" s="16">
        <v>9</v>
      </c>
    </row>
    <row r="28" spans="1:4" ht="19.5" customHeight="1">
      <c r="A28" s="35" t="s">
        <v>1096</v>
      </c>
      <c r="B28" s="41">
        <v>658</v>
      </c>
      <c r="C28" s="25" t="s">
        <v>1097</v>
      </c>
      <c r="D28" s="16">
        <v>138</v>
      </c>
    </row>
    <row r="29" spans="1:4" ht="19.5" customHeight="1">
      <c r="A29" s="28" t="s">
        <v>1098</v>
      </c>
      <c r="B29" s="43">
        <v>0</v>
      </c>
      <c r="C29" s="26" t="s">
        <v>1099</v>
      </c>
      <c r="D29" s="27">
        <v>0</v>
      </c>
    </row>
    <row r="30" spans="1:4" s="3" customFormat="1" ht="19.5" customHeight="1">
      <c r="A30" s="28" t="s">
        <v>1100</v>
      </c>
      <c r="B30" s="43">
        <v>0</v>
      </c>
      <c r="C30" s="28" t="s">
        <v>1101</v>
      </c>
      <c r="D30" s="29">
        <v>101</v>
      </c>
    </row>
    <row r="31" spans="1:4" ht="19.5" customHeight="1">
      <c r="A31" s="22" t="s">
        <v>1053</v>
      </c>
      <c r="B31" s="34">
        <f>SUM(B32:B39)</f>
        <v>18718</v>
      </c>
      <c r="C31" s="22" t="s">
        <v>1054</v>
      </c>
      <c r="D31" s="30">
        <f>SUM(D32:D39)</f>
        <v>11646</v>
      </c>
    </row>
    <row r="32" spans="1:4" ht="19.5" customHeight="1">
      <c r="A32" s="25" t="s">
        <v>1102</v>
      </c>
      <c r="B32" s="44">
        <v>16499</v>
      </c>
      <c r="C32" s="15" t="s">
        <v>1103</v>
      </c>
      <c r="D32" s="29">
        <v>3579</v>
      </c>
    </row>
    <row r="33" spans="1:4" ht="19.5" customHeight="1">
      <c r="A33" s="25" t="s">
        <v>1104</v>
      </c>
      <c r="B33" s="44">
        <v>0</v>
      </c>
      <c r="C33" s="20" t="s">
        <v>1105</v>
      </c>
      <c r="D33" s="29">
        <v>534</v>
      </c>
    </row>
    <row r="34" spans="1:4" ht="19.5" customHeight="1">
      <c r="A34" s="25" t="s">
        <v>1106</v>
      </c>
      <c r="B34" s="44">
        <v>1449</v>
      </c>
      <c r="C34" s="15" t="s">
        <v>1083</v>
      </c>
      <c r="D34" s="29">
        <v>0</v>
      </c>
    </row>
    <row r="35" spans="1:4" ht="19.5" customHeight="1">
      <c r="A35" s="28" t="s">
        <v>1107</v>
      </c>
      <c r="B35" s="44">
        <v>110</v>
      </c>
      <c r="C35" s="18" t="s">
        <v>1108</v>
      </c>
      <c r="D35" s="29">
        <v>56</v>
      </c>
    </row>
    <row r="36" spans="1:4" ht="19.5" customHeight="1">
      <c r="A36" s="28" t="s">
        <v>1109</v>
      </c>
      <c r="B36" s="44">
        <v>0</v>
      </c>
      <c r="C36" s="31" t="s">
        <v>1110</v>
      </c>
      <c r="D36" s="29">
        <v>6500</v>
      </c>
    </row>
    <row r="37" spans="1:4" ht="19.5" customHeight="1">
      <c r="A37" s="32" t="s">
        <v>1111</v>
      </c>
      <c r="B37" s="44">
        <v>660</v>
      </c>
      <c r="C37" s="20" t="s">
        <v>1112</v>
      </c>
      <c r="D37" s="29">
        <v>114</v>
      </c>
    </row>
    <row r="38" spans="1:4" ht="19.5" customHeight="1">
      <c r="A38" s="32"/>
      <c r="B38" s="45">
        <v>0</v>
      </c>
      <c r="C38" s="32" t="s">
        <v>1113</v>
      </c>
      <c r="D38" s="29">
        <v>38</v>
      </c>
    </row>
    <row r="39" spans="1:4" ht="19.5" customHeight="1">
      <c r="A39" s="32"/>
      <c r="B39" s="45">
        <v>0</v>
      </c>
      <c r="C39" s="32" t="s">
        <v>1114</v>
      </c>
      <c r="D39" s="29">
        <v>825</v>
      </c>
    </row>
    <row r="40" spans="1:4" ht="19.5" customHeight="1">
      <c r="A40" s="33" t="s">
        <v>876</v>
      </c>
      <c r="B40" s="34">
        <f>B5+B11+B16+B21+B25+B31</f>
        <v>1361491</v>
      </c>
      <c r="C40" s="33" t="s">
        <v>875</v>
      </c>
      <c r="D40" s="34">
        <f>D5+D11+D16+D21+D25+D31</f>
        <v>1304461</v>
      </c>
    </row>
    <row r="41" spans="1:4" ht="19.5" customHeight="1">
      <c r="A41" s="46" t="s">
        <v>997</v>
      </c>
      <c r="B41" s="47">
        <v>487453</v>
      </c>
      <c r="C41" s="35" t="s">
        <v>1055</v>
      </c>
      <c r="D41" s="36">
        <f>B40+B41-D40</f>
        <v>544483</v>
      </c>
    </row>
    <row r="42" spans="1:4" ht="19.5" customHeight="1">
      <c r="A42" s="48"/>
      <c r="B42" s="45">
        <v>0</v>
      </c>
      <c r="C42" s="28"/>
      <c r="D42" s="36">
        <v>0</v>
      </c>
    </row>
    <row r="43" spans="1:4" ht="19.5" customHeight="1">
      <c r="A43" s="37" t="s">
        <v>62</v>
      </c>
      <c r="B43" s="34">
        <f>B40+B41</f>
        <v>1848944</v>
      </c>
      <c r="C43" s="37" t="s">
        <v>63</v>
      </c>
      <c r="D43" s="14">
        <f>D40+D41</f>
        <v>1848944</v>
      </c>
    </row>
    <row r="46" ht="19.5" customHeight="1">
      <c r="C46" s="5"/>
    </row>
  </sheetData>
  <sheetProtection/>
  <mergeCells count="2">
    <mergeCell ref="A2:D2"/>
    <mergeCell ref="E5:E7"/>
  </mergeCells>
  <printOptions horizontalCentered="1"/>
  <pageMargins left="0.59" right="0.59" top="0.94" bottom="0.94" header="0.31" footer="0.31"/>
  <pageSetup horizontalDpi="600" verticalDpi="600" orientation="portrait" paperSize="9" scale="65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1"/>
  </sheetPr>
  <dimension ref="A1:HW43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"/>
    </sheetView>
  </sheetViews>
  <sheetFormatPr defaultColWidth="9.00390625" defaultRowHeight="19.5" customHeight="1"/>
  <cols>
    <col min="1" max="1" width="47.00390625" style="4" customWidth="1"/>
    <col min="2" max="2" width="14.00390625" style="5" customWidth="1"/>
    <col min="3" max="3" width="26.625" style="4" customWidth="1"/>
    <col min="4" max="16384" width="9.00390625" style="4" customWidth="1"/>
  </cols>
  <sheetData>
    <row r="1" spans="1:231" s="1" customFormat="1" ht="21" customHeight="1">
      <c r="A1" s="38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</row>
    <row r="2" spans="1:2" ht="22.5">
      <c r="A2" s="556" t="s">
        <v>1115</v>
      </c>
      <c r="B2" s="557"/>
    </row>
    <row r="3" spans="1:2" s="2" customFormat="1" ht="12" customHeight="1">
      <c r="A3" s="8"/>
      <c r="B3" s="9" t="s">
        <v>1</v>
      </c>
    </row>
    <row r="4" spans="1:3" s="2" customFormat="1" ht="18.75" customHeight="1">
      <c r="A4" s="10" t="s">
        <v>670</v>
      </c>
      <c r="B4" s="39" t="s">
        <v>3</v>
      </c>
      <c r="C4" s="12"/>
    </row>
    <row r="5" spans="1:3" s="3" customFormat="1" ht="14.25">
      <c r="A5" s="13" t="s">
        <v>1041</v>
      </c>
      <c r="B5" s="40">
        <f>(SUM(B6:B10))</f>
        <v>541106</v>
      </c>
      <c r="C5" s="559"/>
    </row>
    <row r="6" spans="1:3" ht="19.5" customHeight="1">
      <c r="A6" s="15" t="s">
        <v>1078</v>
      </c>
      <c r="B6" s="41">
        <v>249440</v>
      </c>
      <c r="C6" s="559"/>
    </row>
    <row r="7" spans="1:3" ht="19.5" customHeight="1">
      <c r="A7" s="15" t="s">
        <v>1080</v>
      </c>
      <c r="B7" s="41">
        <v>37</v>
      </c>
      <c r="C7" s="559"/>
    </row>
    <row r="8" spans="1:2" ht="19.5" customHeight="1">
      <c r="A8" s="15" t="s">
        <v>1082</v>
      </c>
      <c r="B8" s="41">
        <v>1280</v>
      </c>
    </row>
    <row r="9" spans="1:2" ht="19.5" customHeight="1">
      <c r="A9" s="15" t="s">
        <v>1084</v>
      </c>
      <c r="B9" s="41">
        <v>11285</v>
      </c>
    </row>
    <row r="10" spans="1:2" ht="19.5" customHeight="1">
      <c r="A10" s="23" t="s">
        <v>50</v>
      </c>
      <c r="B10" s="41">
        <v>279064</v>
      </c>
    </row>
    <row r="11" spans="1:2" ht="19.5" customHeight="1">
      <c r="A11" s="19" t="s">
        <v>1045</v>
      </c>
      <c r="B11" s="40">
        <f>SUM(B12:B15)</f>
        <v>251956</v>
      </c>
    </row>
    <row r="12" spans="1:2" ht="19.5" customHeight="1">
      <c r="A12" s="20" t="s">
        <v>1078</v>
      </c>
      <c r="B12" s="41">
        <v>155439</v>
      </c>
    </row>
    <row r="13" spans="1:2" ht="19.5" customHeight="1">
      <c r="A13" s="21" t="s">
        <v>1086</v>
      </c>
      <c r="B13" s="41">
        <v>96010</v>
      </c>
    </row>
    <row r="14" spans="1:2" ht="19.5" customHeight="1">
      <c r="A14" s="21" t="s">
        <v>1082</v>
      </c>
      <c r="B14" s="41">
        <v>390</v>
      </c>
    </row>
    <row r="15" spans="1:2" ht="19.5" customHeight="1">
      <c r="A15" s="21" t="s">
        <v>1084</v>
      </c>
      <c r="B15" s="41">
        <v>117</v>
      </c>
    </row>
    <row r="16" spans="1:2" ht="19.5" customHeight="1">
      <c r="A16" s="42" t="s">
        <v>1047</v>
      </c>
      <c r="B16" s="40">
        <f>SUM(B17:B20)</f>
        <v>267384</v>
      </c>
    </row>
    <row r="17" spans="1:2" ht="19.5" customHeight="1">
      <c r="A17" s="20" t="s">
        <v>1078</v>
      </c>
      <c r="B17" s="41">
        <v>229550</v>
      </c>
    </row>
    <row r="18" spans="1:2" ht="19.5" customHeight="1">
      <c r="A18" s="20" t="s">
        <v>1080</v>
      </c>
      <c r="B18" s="41">
        <v>31520</v>
      </c>
    </row>
    <row r="19" spans="1:2" s="3" customFormat="1" ht="19.5" customHeight="1">
      <c r="A19" s="23" t="s">
        <v>1082</v>
      </c>
      <c r="B19" s="41">
        <v>5688</v>
      </c>
    </row>
    <row r="20" spans="1:2" ht="19.5" customHeight="1">
      <c r="A20" s="23" t="s">
        <v>1084</v>
      </c>
      <c r="B20" s="41">
        <v>626</v>
      </c>
    </row>
    <row r="21" spans="1:2" ht="19.5" customHeight="1">
      <c r="A21" s="24" t="s">
        <v>1049</v>
      </c>
      <c r="B21" s="40">
        <f>SUM(B22:B24)</f>
        <v>276628</v>
      </c>
    </row>
    <row r="22" spans="1:2" ht="19.5" customHeight="1">
      <c r="A22" s="23" t="s">
        <v>1089</v>
      </c>
      <c r="B22" s="41">
        <v>85967</v>
      </c>
    </row>
    <row r="23" spans="1:2" ht="19.5" customHeight="1">
      <c r="A23" s="23" t="s">
        <v>1080</v>
      </c>
      <c r="B23" s="41">
        <v>189127</v>
      </c>
    </row>
    <row r="24" spans="1:2" ht="19.5" customHeight="1">
      <c r="A24" s="23" t="s">
        <v>1082</v>
      </c>
      <c r="B24" s="41">
        <v>1534</v>
      </c>
    </row>
    <row r="25" spans="1:2" ht="19.5" customHeight="1">
      <c r="A25" s="42" t="s">
        <v>1051</v>
      </c>
      <c r="B25" s="40">
        <f>SUM(B26:B30)</f>
        <v>5699</v>
      </c>
    </row>
    <row r="26" spans="1:2" s="3" customFormat="1" ht="19.5" customHeight="1">
      <c r="A26" s="35" t="s">
        <v>1092</v>
      </c>
      <c r="B26" s="41">
        <v>5041</v>
      </c>
    </row>
    <row r="27" spans="1:2" ht="19.5" customHeight="1">
      <c r="A27" s="35" t="s">
        <v>1094</v>
      </c>
      <c r="B27" s="41">
        <v>0</v>
      </c>
    </row>
    <row r="28" spans="1:2" ht="19.5" customHeight="1">
      <c r="A28" s="35" t="s">
        <v>1096</v>
      </c>
      <c r="B28" s="41">
        <v>658</v>
      </c>
    </row>
    <row r="29" spans="1:2" ht="19.5" customHeight="1">
      <c r="A29" s="28" t="s">
        <v>1098</v>
      </c>
      <c r="B29" s="43">
        <v>0</v>
      </c>
    </row>
    <row r="30" spans="1:2" s="3" customFormat="1" ht="19.5" customHeight="1">
      <c r="A30" s="28" t="s">
        <v>1100</v>
      </c>
      <c r="B30" s="43">
        <v>0</v>
      </c>
    </row>
    <row r="31" spans="1:2" ht="19.5" customHeight="1">
      <c r="A31" s="22" t="s">
        <v>1053</v>
      </c>
      <c r="B31" s="34">
        <f>SUM(B32:B39)</f>
        <v>18718</v>
      </c>
    </row>
    <row r="32" spans="1:2" ht="19.5" customHeight="1">
      <c r="A32" s="25" t="s">
        <v>1102</v>
      </c>
      <c r="B32" s="44">
        <v>16499</v>
      </c>
    </row>
    <row r="33" spans="1:2" ht="19.5" customHeight="1">
      <c r="A33" s="25" t="s">
        <v>1104</v>
      </c>
      <c r="B33" s="44">
        <v>0</v>
      </c>
    </row>
    <row r="34" spans="1:2" ht="19.5" customHeight="1">
      <c r="A34" s="25" t="s">
        <v>1106</v>
      </c>
      <c r="B34" s="44">
        <v>1449</v>
      </c>
    </row>
    <row r="35" spans="1:2" ht="19.5" customHeight="1">
      <c r="A35" s="28" t="s">
        <v>1107</v>
      </c>
      <c r="B35" s="44">
        <v>110</v>
      </c>
    </row>
    <row r="36" spans="1:2" ht="19.5" customHeight="1">
      <c r="A36" s="28" t="s">
        <v>1109</v>
      </c>
      <c r="B36" s="44">
        <v>0</v>
      </c>
    </row>
    <row r="37" spans="1:2" ht="19.5" customHeight="1">
      <c r="A37" s="32" t="s">
        <v>1111</v>
      </c>
      <c r="B37" s="44">
        <v>660</v>
      </c>
    </row>
    <row r="38" spans="1:2" ht="19.5" customHeight="1">
      <c r="A38" s="32"/>
      <c r="B38" s="45">
        <v>0</v>
      </c>
    </row>
    <row r="39" spans="1:2" ht="19.5" customHeight="1">
      <c r="A39" s="32"/>
      <c r="B39" s="45">
        <v>0</v>
      </c>
    </row>
    <row r="40" spans="1:2" ht="19.5" customHeight="1">
      <c r="A40" s="33" t="s">
        <v>876</v>
      </c>
      <c r="B40" s="34">
        <f>B5+B11+B16+B21+B25+B31</f>
        <v>1361491</v>
      </c>
    </row>
    <row r="41" spans="1:2" ht="19.5" customHeight="1">
      <c r="A41" s="46" t="s">
        <v>997</v>
      </c>
      <c r="B41" s="47">
        <v>487453</v>
      </c>
    </row>
    <row r="42" spans="1:2" ht="19.5" customHeight="1">
      <c r="A42" s="48"/>
      <c r="B42" s="45">
        <v>0</v>
      </c>
    </row>
    <row r="43" spans="1:2" ht="19.5" customHeight="1">
      <c r="A43" s="37" t="s">
        <v>62</v>
      </c>
      <c r="B43" s="34">
        <f>B40+B41</f>
        <v>1848944</v>
      </c>
    </row>
  </sheetData>
  <sheetProtection/>
  <mergeCells count="2">
    <mergeCell ref="A2:B2"/>
    <mergeCell ref="C5:C7"/>
  </mergeCells>
  <printOptions horizontalCentered="1"/>
  <pageMargins left="0.59" right="0.59" top="0.94" bottom="0.94" header="0.31" footer="0.31"/>
  <pageSetup horizontalDpi="600" verticalDpi="600" orientation="portrait" paperSize="9" scale="65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1"/>
  </sheetPr>
  <dimension ref="A1:HW4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3" sqref="E13"/>
    </sheetView>
  </sheetViews>
  <sheetFormatPr defaultColWidth="9.00390625" defaultRowHeight="19.5" customHeight="1"/>
  <cols>
    <col min="1" max="1" width="42.125" style="4" customWidth="1"/>
    <col min="2" max="2" width="19.375" style="5" customWidth="1"/>
    <col min="3" max="3" width="26.625" style="4" customWidth="1"/>
    <col min="4" max="16384" width="9.00390625" style="4" customWidth="1"/>
  </cols>
  <sheetData>
    <row r="1" spans="1:231" s="1" customFormat="1" ht="21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</row>
    <row r="2" spans="1:6" ht="16.5" customHeight="1">
      <c r="A2" s="556" t="s">
        <v>1116</v>
      </c>
      <c r="B2" s="558"/>
      <c r="C2" s="556"/>
      <c r="D2" s="557"/>
      <c r="E2" s="556"/>
      <c r="F2" s="558"/>
    </row>
    <row r="3" spans="1:2" s="2" customFormat="1" ht="12" customHeight="1">
      <c r="A3" s="8"/>
      <c r="B3" s="9" t="s">
        <v>1</v>
      </c>
    </row>
    <row r="4" spans="1:3" s="2" customFormat="1" ht="18.75" customHeight="1">
      <c r="A4" s="10" t="s">
        <v>670</v>
      </c>
      <c r="B4" s="11" t="s">
        <v>4</v>
      </c>
      <c r="C4" s="12"/>
    </row>
    <row r="5" spans="1:3" s="3" customFormat="1" ht="14.25">
      <c r="A5" s="13" t="s">
        <v>1042</v>
      </c>
      <c r="B5" s="14">
        <v>530840</v>
      </c>
      <c r="C5" s="559"/>
    </row>
    <row r="6" spans="1:3" ht="19.5" customHeight="1">
      <c r="A6" s="15" t="s">
        <v>1079</v>
      </c>
      <c r="B6" s="16">
        <v>436908</v>
      </c>
      <c r="C6" s="559"/>
    </row>
    <row r="7" spans="1:3" ht="19.5" customHeight="1">
      <c r="A7" s="15" t="s">
        <v>1081</v>
      </c>
      <c r="B7" s="16">
        <v>0</v>
      </c>
      <c r="C7" s="559"/>
    </row>
    <row r="8" spans="1:2" ht="19.5" customHeight="1">
      <c r="A8" s="15" t="s">
        <v>1083</v>
      </c>
      <c r="B8" s="16">
        <v>14629</v>
      </c>
    </row>
    <row r="9" spans="1:2" ht="19.5" customHeight="1">
      <c r="A9" s="17" t="s">
        <v>1085</v>
      </c>
      <c r="B9" s="16">
        <v>3601</v>
      </c>
    </row>
    <row r="10" spans="1:2" ht="19.5" customHeight="1">
      <c r="A10" s="18" t="s">
        <v>51</v>
      </c>
      <c r="B10" s="16">
        <v>75702</v>
      </c>
    </row>
    <row r="11" spans="1:2" ht="19.5" customHeight="1">
      <c r="A11" s="19" t="s">
        <v>1046</v>
      </c>
      <c r="B11" s="14">
        <v>243776</v>
      </c>
    </row>
    <row r="12" spans="1:2" ht="19.5" customHeight="1">
      <c r="A12" s="20" t="s">
        <v>1079</v>
      </c>
      <c r="B12" s="16">
        <v>241077</v>
      </c>
    </row>
    <row r="13" spans="1:2" ht="19.5" customHeight="1">
      <c r="A13" s="21" t="s">
        <v>48</v>
      </c>
      <c r="B13" s="16">
        <v>0</v>
      </c>
    </row>
    <row r="14" spans="1:2" ht="19.5" customHeight="1">
      <c r="A14" s="21"/>
      <c r="B14" s="16">
        <v>0</v>
      </c>
    </row>
    <row r="15" spans="1:2" ht="19.5" customHeight="1">
      <c r="A15" s="21" t="s">
        <v>1085</v>
      </c>
      <c r="B15" s="16">
        <v>2699</v>
      </c>
    </row>
    <row r="16" spans="1:2" ht="19.5" customHeight="1">
      <c r="A16" s="22" t="s">
        <v>1048</v>
      </c>
      <c r="B16" s="14">
        <v>242744</v>
      </c>
    </row>
    <row r="17" spans="1:2" ht="19.5" customHeight="1">
      <c r="A17" s="15" t="s">
        <v>1087</v>
      </c>
      <c r="B17" s="16">
        <v>146603</v>
      </c>
    </row>
    <row r="18" spans="1:2" ht="19.5" customHeight="1">
      <c r="A18" s="15" t="s">
        <v>1088</v>
      </c>
      <c r="B18" s="16">
        <v>94990</v>
      </c>
    </row>
    <row r="19" spans="1:2" s="3" customFormat="1" ht="19.5" customHeight="1">
      <c r="A19" s="15" t="s">
        <v>48</v>
      </c>
      <c r="B19" s="16">
        <v>345</v>
      </c>
    </row>
    <row r="20" spans="1:2" ht="19.5" customHeight="1">
      <c r="A20" s="23" t="s">
        <v>1085</v>
      </c>
      <c r="B20" s="16">
        <v>806</v>
      </c>
    </row>
    <row r="21" spans="1:2" ht="19.5" customHeight="1">
      <c r="A21" s="24" t="s">
        <v>1050</v>
      </c>
      <c r="B21" s="14">
        <v>268661</v>
      </c>
    </row>
    <row r="22" spans="1:2" ht="19.5" customHeight="1">
      <c r="A22" s="23" t="s">
        <v>1090</v>
      </c>
      <c r="B22" s="16">
        <v>246310</v>
      </c>
    </row>
    <row r="23" spans="1:2" ht="19.5" customHeight="1">
      <c r="A23" s="23" t="s">
        <v>1091</v>
      </c>
      <c r="B23" s="16">
        <v>22351</v>
      </c>
    </row>
    <row r="24" spans="1:2" ht="19.5" customHeight="1">
      <c r="A24" s="23" t="s">
        <v>48</v>
      </c>
      <c r="B24" s="16">
        <v>0</v>
      </c>
    </row>
    <row r="25" spans="1:2" ht="19.5" customHeight="1">
      <c r="A25" s="22" t="s">
        <v>1052</v>
      </c>
      <c r="B25" s="14">
        <v>6794</v>
      </c>
    </row>
    <row r="26" spans="1:2" s="3" customFormat="1" ht="19.5" customHeight="1">
      <c r="A26" s="25" t="s">
        <v>1093</v>
      </c>
      <c r="B26" s="16">
        <v>6546</v>
      </c>
    </row>
    <row r="27" spans="1:2" ht="19.5" customHeight="1">
      <c r="A27" s="25" t="s">
        <v>1095</v>
      </c>
      <c r="B27" s="16">
        <v>9</v>
      </c>
    </row>
    <row r="28" spans="1:2" ht="19.5" customHeight="1">
      <c r="A28" s="25" t="s">
        <v>1097</v>
      </c>
      <c r="B28" s="16">
        <v>138</v>
      </c>
    </row>
    <row r="29" spans="1:2" ht="19.5" customHeight="1">
      <c r="A29" s="26" t="s">
        <v>1099</v>
      </c>
      <c r="B29" s="27">
        <v>0</v>
      </c>
    </row>
    <row r="30" spans="1:2" s="3" customFormat="1" ht="19.5" customHeight="1">
      <c r="A30" s="28" t="s">
        <v>1101</v>
      </c>
      <c r="B30" s="29">
        <v>101</v>
      </c>
    </row>
    <row r="31" spans="1:2" ht="19.5" customHeight="1">
      <c r="A31" s="22" t="s">
        <v>1054</v>
      </c>
      <c r="B31" s="30">
        <v>11646</v>
      </c>
    </row>
    <row r="32" spans="1:2" ht="19.5" customHeight="1">
      <c r="A32" s="15" t="s">
        <v>1103</v>
      </c>
      <c r="B32" s="29">
        <v>3579</v>
      </c>
    </row>
    <row r="33" spans="1:2" ht="19.5" customHeight="1">
      <c r="A33" s="20" t="s">
        <v>1105</v>
      </c>
      <c r="B33" s="29">
        <v>534</v>
      </c>
    </row>
    <row r="34" spans="1:2" ht="19.5" customHeight="1">
      <c r="A34" s="15" t="s">
        <v>1083</v>
      </c>
      <c r="B34" s="29">
        <v>0</v>
      </c>
    </row>
    <row r="35" spans="1:2" ht="19.5" customHeight="1">
      <c r="A35" s="18" t="s">
        <v>1108</v>
      </c>
      <c r="B35" s="29">
        <v>56</v>
      </c>
    </row>
    <row r="36" spans="1:2" ht="19.5" customHeight="1">
      <c r="A36" s="31" t="s">
        <v>1110</v>
      </c>
      <c r="B36" s="29">
        <v>6500</v>
      </c>
    </row>
    <row r="37" spans="1:2" ht="19.5" customHeight="1">
      <c r="A37" s="20" t="s">
        <v>1112</v>
      </c>
      <c r="B37" s="29">
        <v>114</v>
      </c>
    </row>
    <row r="38" spans="1:2" ht="19.5" customHeight="1">
      <c r="A38" s="32" t="s">
        <v>1113</v>
      </c>
      <c r="B38" s="29">
        <v>38</v>
      </c>
    </row>
    <row r="39" spans="1:2" ht="19.5" customHeight="1">
      <c r="A39" s="32" t="s">
        <v>1114</v>
      </c>
      <c r="B39" s="29">
        <v>825</v>
      </c>
    </row>
    <row r="40" spans="1:2" ht="19.5" customHeight="1">
      <c r="A40" s="33" t="s">
        <v>875</v>
      </c>
      <c r="B40" s="34">
        <v>1304461</v>
      </c>
    </row>
    <row r="41" spans="1:2" ht="19.5" customHeight="1">
      <c r="A41" s="35" t="s">
        <v>1055</v>
      </c>
      <c r="B41" s="36">
        <v>544483</v>
      </c>
    </row>
    <row r="42" spans="1:2" ht="19.5" customHeight="1">
      <c r="A42" s="28"/>
      <c r="B42" s="36">
        <v>0</v>
      </c>
    </row>
    <row r="43" spans="1:2" ht="19.5" customHeight="1">
      <c r="A43" s="37" t="s">
        <v>63</v>
      </c>
      <c r="B43" s="14">
        <v>1848944</v>
      </c>
    </row>
    <row r="46" ht="19.5" customHeight="1">
      <c r="A46" s="5"/>
    </row>
  </sheetData>
  <sheetProtection/>
  <mergeCells count="3">
    <mergeCell ref="A2:B2"/>
    <mergeCell ref="C2:F2"/>
    <mergeCell ref="C5:C7"/>
  </mergeCells>
  <printOptions horizontalCentered="1"/>
  <pageMargins left="0.59" right="0.59" top="0.94" bottom="0.94" header="0.31" footer="0.31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20"/>
  <sheetViews>
    <sheetView showZeros="0" zoomScalePageLayoutView="0" workbookViewId="0" topLeftCell="A1">
      <selection activeCell="A1" sqref="A1"/>
    </sheetView>
  </sheetViews>
  <sheetFormatPr defaultColWidth="9.00390625" defaultRowHeight="21" customHeight="1"/>
  <cols>
    <col min="1" max="1" width="31.375" style="451" customWidth="1"/>
    <col min="2" max="2" width="14.50390625" style="452" customWidth="1"/>
    <col min="3" max="3" width="15.50390625" style="451" customWidth="1"/>
    <col min="4" max="16384" width="9.00390625" style="451" customWidth="1"/>
  </cols>
  <sheetData>
    <row r="1" ht="21" customHeight="1">
      <c r="A1" s="453"/>
    </row>
    <row r="2" spans="1:3" ht="48.75" customHeight="1">
      <c r="A2" s="503" t="s">
        <v>103</v>
      </c>
      <c r="B2" s="503"/>
      <c r="C2" s="503"/>
    </row>
    <row r="3" spans="1:3" ht="21" customHeight="1">
      <c r="A3" s="454"/>
      <c r="B3" s="455"/>
      <c r="C3" s="456" t="s">
        <v>1</v>
      </c>
    </row>
    <row r="4" spans="1:3" s="450" customFormat="1" ht="46.5" customHeight="1">
      <c r="A4" s="159" t="s">
        <v>2</v>
      </c>
      <c r="B4" s="457" t="s">
        <v>104</v>
      </c>
      <c r="C4" s="258" t="s">
        <v>105</v>
      </c>
    </row>
    <row r="5" spans="1:3" ht="21" customHeight="1">
      <c r="A5" s="458" t="s">
        <v>106</v>
      </c>
      <c r="B5" s="459">
        <v>404707</v>
      </c>
      <c r="C5" s="437">
        <v>7.5</v>
      </c>
    </row>
    <row r="6" spans="1:3" ht="21" customHeight="1">
      <c r="A6" s="460" t="s">
        <v>9</v>
      </c>
      <c r="B6" s="461">
        <v>176608</v>
      </c>
      <c r="C6" s="435"/>
    </row>
    <row r="7" spans="1:3" ht="21" customHeight="1">
      <c r="A7" s="460" t="s">
        <v>11</v>
      </c>
      <c r="B7" s="461">
        <v>17790</v>
      </c>
      <c r="C7" s="435"/>
    </row>
    <row r="8" spans="1:3" ht="21" customHeight="1">
      <c r="A8" s="462" t="s">
        <v>15</v>
      </c>
      <c r="B8" s="461">
        <v>29489</v>
      </c>
      <c r="C8" s="435"/>
    </row>
    <row r="9" spans="1:3" ht="21" customHeight="1">
      <c r="A9" s="460" t="s">
        <v>107</v>
      </c>
      <c r="B9" s="461">
        <f>B5-B6-B7-B8</f>
        <v>180820</v>
      </c>
      <c r="C9" s="435"/>
    </row>
    <row r="10" spans="1:3" ht="21" customHeight="1">
      <c r="A10" s="458" t="s">
        <v>108</v>
      </c>
      <c r="B10" s="459">
        <v>202452</v>
      </c>
      <c r="C10" s="437">
        <v>6.5</v>
      </c>
    </row>
    <row r="11" spans="1:3" ht="21" customHeight="1">
      <c r="A11" s="462" t="s">
        <v>39</v>
      </c>
      <c r="B11" s="461">
        <v>126267</v>
      </c>
      <c r="C11" s="435"/>
    </row>
    <row r="12" spans="1:3" ht="21" customHeight="1">
      <c r="A12" s="462" t="s">
        <v>41</v>
      </c>
      <c r="B12" s="461">
        <v>18126</v>
      </c>
      <c r="C12" s="435"/>
    </row>
    <row r="13" spans="1:3" ht="21" customHeight="1">
      <c r="A13" s="462" t="s">
        <v>43</v>
      </c>
      <c r="B13" s="461">
        <v>23831</v>
      </c>
      <c r="C13" s="435"/>
    </row>
    <row r="14" spans="1:3" ht="21" customHeight="1">
      <c r="A14" s="463" t="s">
        <v>45</v>
      </c>
      <c r="B14" s="461">
        <v>689</v>
      </c>
      <c r="C14" s="435"/>
    </row>
    <row r="15" spans="1:3" ht="21" customHeight="1">
      <c r="A15" s="462" t="s">
        <v>47</v>
      </c>
      <c r="B15" s="461">
        <v>26655</v>
      </c>
      <c r="C15" s="435"/>
    </row>
    <row r="16" spans="1:3" ht="21" customHeight="1">
      <c r="A16" s="462" t="s">
        <v>109</v>
      </c>
      <c r="B16" s="461">
        <v>6024</v>
      </c>
      <c r="C16" s="435"/>
    </row>
    <row r="17" spans="1:3" ht="21" customHeight="1">
      <c r="A17" s="462" t="s">
        <v>49</v>
      </c>
      <c r="B17" s="461">
        <v>860</v>
      </c>
      <c r="C17" s="435"/>
    </row>
    <row r="18" spans="1:3" ht="21" customHeight="1">
      <c r="A18" s="464"/>
      <c r="B18" s="465"/>
      <c r="C18" s="435"/>
    </row>
    <row r="19" spans="1:3" ht="21" customHeight="1">
      <c r="A19" s="274" t="s">
        <v>110</v>
      </c>
      <c r="B19" s="466">
        <f>B10+B5</f>
        <v>607159</v>
      </c>
      <c r="C19" s="437">
        <v>7.2</v>
      </c>
    </row>
    <row r="20" spans="1:3" ht="32.25" customHeight="1">
      <c r="A20" s="506"/>
      <c r="B20" s="506"/>
      <c r="C20" s="506"/>
    </row>
  </sheetData>
  <sheetProtection/>
  <mergeCells count="2">
    <mergeCell ref="A2:C2"/>
    <mergeCell ref="A20:C2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34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25.00390625" style="439" customWidth="1"/>
    <col min="2" max="2" width="14.375" style="440" customWidth="1"/>
    <col min="3" max="4" width="14.375" style="439" customWidth="1"/>
    <col min="5" max="16384" width="9.00390625" style="440" customWidth="1"/>
  </cols>
  <sheetData>
    <row r="1" ht="17.25" customHeight="1">
      <c r="A1" s="441"/>
    </row>
    <row r="2" spans="1:4" ht="30" customHeight="1">
      <c r="A2" s="507" t="s">
        <v>111</v>
      </c>
      <c r="B2" s="507"/>
      <c r="C2" s="507"/>
      <c r="D2" s="507"/>
    </row>
    <row r="3" spans="2:4" ht="18" customHeight="1">
      <c r="B3" s="442"/>
      <c r="D3" s="442" t="s">
        <v>1</v>
      </c>
    </row>
    <row r="4" spans="1:4" ht="39" customHeight="1">
      <c r="A4" s="443" t="s">
        <v>112</v>
      </c>
      <c r="B4" s="444" t="s">
        <v>113</v>
      </c>
      <c r="C4" s="444" t="s">
        <v>114</v>
      </c>
      <c r="D4" s="444" t="s">
        <v>115</v>
      </c>
    </row>
    <row r="5" spans="1:4" ht="22.5" customHeight="1">
      <c r="A5" s="445" t="s">
        <v>8</v>
      </c>
      <c r="B5" s="446">
        <v>67124</v>
      </c>
      <c r="C5" s="434">
        <f aca="true" t="shared" si="0" ref="C5:C28">B5-D5</f>
        <v>66973</v>
      </c>
      <c r="D5" s="446">
        <f>145+6</f>
        <v>151</v>
      </c>
    </row>
    <row r="6" spans="1:4" ht="22.5" customHeight="1">
      <c r="A6" s="445" t="s">
        <v>10</v>
      </c>
      <c r="B6" s="446"/>
      <c r="C6" s="434">
        <f t="shared" si="0"/>
        <v>0</v>
      </c>
      <c r="D6" s="446"/>
    </row>
    <row r="7" spans="1:4" ht="22.5" customHeight="1">
      <c r="A7" s="445" t="s">
        <v>12</v>
      </c>
      <c r="B7" s="446">
        <v>69192</v>
      </c>
      <c r="C7" s="434">
        <f t="shared" si="0"/>
        <v>69192</v>
      </c>
      <c r="D7" s="446"/>
    </row>
    <row r="8" spans="1:4" ht="22.5" customHeight="1">
      <c r="A8" s="445" t="s">
        <v>14</v>
      </c>
      <c r="B8" s="446">
        <v>164411</v>
      </c>
      <c r="C8" s="434">
        <f t="shared" si="0"/>
        <v>154302</v>
      </c>
      <c r="D8" s="446">
        <f>9+10100</f>
        <v>10109</v>
      </c>
    </row>
    <row r="9" spans="1:4" ht="22.5" customHeight="1">
      <c r="A9" s="445" t="s">
        <v>16</v>
      </c>
      <c r="B9" s="446">
        <v>8274</v>
      </c>
      <c r="C9" s="434">
        <f t="shared" si="0"/>
        <v>8274</v>
      </c>
      <c r="D9" s="446"/>
    </row>
    <row r="10" spans="1:4" ht="22.5" customHeight="1">
      <c r="A10" s="445" t="s">
        <v>116</v>
      </c>
      <c r="B10" s="446">
        <v>14090</v>
      </c>
      <c r="C10" s="434">
        <f t="shared" si="0"/>
        <v>14037</v>
      </c>
      <c r="D10" s="446">
        <f>53</f>
        <v>53</v>
      </c>
    </row>
    <row r="11" spans="1:4" ht="22.5" customHeight="1">
      <c r="A11" s="445" t="s">
        <v>20</v>
      </c>
      <c r="B11" s="446">
        <v>75340</v>
      </c>
      <c r="C11" s="434">
        <f t="shared" si="0"/>
        <v>75340</v>
      </c>
      <c r="D11" s="446"/>
    </row>
    <row r="12" spans="1:4" ht="22.5" customHeight="1">
      <c r="A12" s="445" t="s">
        <v>22</v>
      </c>
      <c r="B12" s="446">
        <v>28931</v>
      </c>
      <c r="C12" s="434">
        <f t="shared" si="0"/>
        <v>28931</v>
      </c>
      <c r="D12" s="446"/>
    </row>
    <row r="13" spans="1:4" ht="22.5" customHeight="1">
      <c r="A13" s="445" t="s">
        <v>24</v>
      </c>
      <c r="B13" s="446">
        <v>7903</v>
      </c>
      <c r="C13" s="434">
        <f t="shared" si="0"/>
        <v>7327</v>
      </c>
      <c r="D13" s="446">
        <v>576</v>
      </c>
    </row>
    <row r="14" spans="1:4" ht="22.5" customHeight="1">
      <c r="A14" s="445" t="s">
        <v>26</v>
      </c>
      <c r="B14" s="446">
        <v>36218</v>
      </c>
      <c r="C14" s="434">
        <f t="shared" si="0"/>
        <v>36218</v>
      </c>
      <c r="D14" s="446"/>
    </row>
    <row r="15" spans="1:4" ht="22.5" customHeight="1">
      <c r="A15" s="445" t="s">
        <v>28</v>
      </c>
      <c r="B15" s="446">
        <v>33919</v>
      </c>
      <c r="C15" s="434">
        <f t="shared" si="0"/>
        <v>33654</v>
      </c>
      <c r="D15" s="446">
        <f>136+119+10</f>
        <v>265</v>
      </c>
    </row>
    <row r="16" spans="1:4" ht="22.5" customHeight="1">
      <c r="A16" s="445" t="s">
        <v>30</v>
      </c>
      <c r="B16" s="446">
        <v>32140</v>
      </c>
      <c r="C16" s="434">
        <f t="shared" si="0"/>
        <v>32140</v>
      </c>
      <c r="D16" s="446"/>
    </row>
    <row r="17" spans="1:4" ht="22.5" customHeight="1">
      <c r="A17" s="445" t="s">
        <v>32</v>
      </c>
      <c r="B17" s="446">
        <v>3800</v>
      </c>
      <c r="C17" s="434">
        <f t="shared" si="0"/>
        <v>3800</v>
      </c>
      <c r="D17" s="446"/>
    </row>
    <row r="18" spans="1:4" ht="22.5" customHeight="1">
      <c r="A18" s="445" t="s">
        <v>34</v>
      </c>
      <c r="B18" s="446">
        <v>4781</v>
      </c>
      <c r="C18" s="434">
        <f t="shared" si="0"/>
        <v>4654</v>
      </c>
      <c r="D18" s="446">
        <f>127</f>
        <v>127</v>
      </c>
    </row>
    <row r="19" spans="1:4" ht="22.5" customHeight="1">
      <c r="A19" s="445" t="s">
        <v>36</v>
      </c>
      <c r="B19" s="446">
        <v>325</v>
      </c>
      <c r="C19" s="434">
        <f t="shared" si="0"/>
        <v>325</v>
      </c>
      <c r="D19" s="446"/>
    </row>
    <row r="20" spans="1:4" ht="22.5" customHeight="1">
      <c r="A20" s="445" t="s">
        <v>38</v>
      </c>
      <c r="B20" s="446">
        <v>8067</v>
      </c>
      <c r="C20" s="434">
        <f t="shared" si="0"/>
        <v>8067</v>
      </c>
      <c r="D20" s="446"/>
    </row>
    <row r="21" spans="1:4" ht="22.5" customHeight="1">
      <c r="A21" s="445" t="s">
        <v>40</v>
      </c>
      <c r="B21" s="446">
        <v>59227</v>
      </c>
      <c r="C21" s="434">
        <f t="shared" si="0"/>
        <v>59227</v>
      </c>
      <c r="D21" s="446"/>
    </row>
    <row r="22" spans="1:4" ht="22.5" customHeight="1">
      <c r="A22" s="445" t="s">
        <v>42</v>
      </c>
      <c r="B22" s="446">
        <v>2964</v>
      </c>
      <c r="C22" s="434">
        <f t="shared" si="0"/>
        <v>2964</v>
      </c>
      <c r="D22" s="446"/>
    </row>
    <row r="23" spans="1:4" ht="22.5" customHeight="1">
      <c r="A23" s="445" t="s">
        <v>117</v>
      </c>
      <c r="B23" s="446">
        <v>2124</v>
      </c>
      <c r="C23" s="434">
        <f t="shared" si="0"/>
        <v>2124</v>
      </c>
      <c r="D23" s="446"/>
    </row>
    <row r="24" spans="1:4" ht="22.5" customHeight="1">
      <c r="A24" s="445" t="s">
        <v>118</v>
      </c>
      <c r="B24" s="446">
        <v>10000</v>
      </c>
      <c r="C24" s="434">
        <f t="shared" si="0"/>
        <v>10000</v>
      </c>
      <c r="D24" s="446"/>
    </row>
    <row r="25" spans="1:4" ht="22.5" customHeight="1">
      <c r="A25" s="433" t="s">
        <v>48</v>
      </c>
      <c r="B25" s="446">
        <v>95527</v>
      </c>
      <c r="C25" s="434">
        <f t="shared" si="0"/>
        <v>95527</v>
      </c>
      <c r="D25" s="446"/>
    </row>
    <row r="26" spans="1:4" ht="22.5" customHeight="1">
      <c r="A26" s="433" t="s">
        <v>119</v>
      </c>
      <c r="B26" s="446">
        <v>2606</v>
      </c>
      <c r="C26" s="434">
        <f t="shared" si="0"/>
        <v>2606</v>
      </c>
      <c r="D26" s="446"/>
    </row>
    <row r="27" spans="1:4" ht="22.5" customHeight="1">
      <c r="A27" s="433" t="s">
        <v>120</v>
      </c>
      <c r="B27" s="446">
        <v>16126</v>
      </c>
      <c r="C27" s="434">
        <f t="shared" si="0"/>
        <v>16126</v>
      </c>
      <c r="D27" s="446"/>
    </row>
    <row r="28" spans="1:4" ht="22.5" customHeight="1">
      <c r="A28" s="445" t="s">
        <v>121</v>
      </c>
      <c r="B28" s="446">
        <v>80</v>
      </c>
      <c r="C28" s="434">
        <f t="shared" si="0"/>
        <v>80</v>
      </c>
      <c r="D28" s="446"/>
    </row>
    <row r="29" spans="1:4" ht="22.5" customHeight="1">
      <c r="A29" s="444" t="s">
        <v>122</v>
      </c>
      <c r="B29" s="447">
        <f>SUM(B5:B28)</f>
        <v>743169</v>
      </c>
      <c r="C29" s="447">
        <f>SUM(C5:C28)</f>
        <v>731888</v>
      </c>
      <c r="D29" s="447">
        <f>SUM(D5:D28)</f>
        <v>11281</v>
      </c>
    </row>
    <row r="30" spans="1:4" ht="24" customHeight="1">
      <c r="A30" s="508"/>
      <c r="B30" s="508"/>
      <c r="C30" s="508"/>
      <c r="D30" s="508"/>
    </row>
    <row r="31" ht="14.25">
      <c r="B31" s="448"/>
    </row>
    <row r="34" ht="14.25">
      <c r="C34" s="449"/>
    </row>
  </sheetData>
  <sheetProtection/>
  <mergeCells count="2">
    <mergeCell ref="A2:D2"/>
    <mergeCell ref="A30:D30"/>
  </mergeCells>
  <printOptions horizontalCentered="1"/>
  <pageMargins left="0.75" right="0.75" top="0.94" bottom="0.94" header="0.31" footer="0.31"/>
  <pageSetup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C32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 customHeight="1"/>
  <cols>
    <col min="1" max="1" width="24.00390625" style="427" customWidth="1"/>
    <col min="2" max="2" width="15.00390625" style="428" customWidth="1"/>
    <col min="3" max="3" width="15.50390625" style="428" customWidth="1"/>
    <col min="4" max="16384" width="9.00390625" style="427" customWidth="1"/>
  </cols>
  <sheetData>
    <row r="1" ht="16.5" customHeight="1">
      <c r="A1" s="426"/>
    </row>
    <row r="2" spans="1:3" ht="30" customHeight="1">
      <c r="A2" s="509" t="s">
        <v>111</v>
      </c>
      <c r="B2" s="509"/>
      <c r="C2" s="509"/>
    </row>
    <row r="3" spans="1:3" ht="16.5" customHeight="1">
      <c r="A3" s="429"/>
      <c r="B3" s="430"/>
      <c r="C3" s="431" t="s">
        <v>1</v>
      </c>
    </row>
    <row r="4" spans="1:3" ht="16.5" customHeight="1">
      <c r="A4" s="511" t="s">
        <v>123</v>
      </c>
      <c r="B4" s="512" t="s">
        <v>104</v>
      </c>
      <c r="C4" s="515" t="s">
        <v>124</v>
      </c>
    </row>
    <row r="5" spans="1:3" ht="14.25">
      <c r="A5" s="511"/>
      <c r="B5" s="513"/>
      <c r="C5" s="515"/>
    </row>
    <row r="6" spans="1:3" ht="14.25">
      <c r="A6" s="511"/>
      <c r="B6" s="514"/>
      <c r="C6" s="515"/>
    </row>
    <row r="7" spans="1:3" s="426" customFormat="1" ht="18.75" customHeight="1">
      <c r="A7" s="433" t="s">
        <v>8</v>
      </c>
      <c r="B7" s="434">
        <v>67124</v>
      </c>
      <c r="C7" s="435">
        <v>1.9991946267931</v>
      </c>
    </row>
    <row r="8" spans="1:3" ht="18.75" customHeight="1">
      <c r="A8" s="433" t="s">
        <v>12</v>
      </c>
      <c r="B8" s="434">
        <v>69192</v>
      </c>
      <c r="C8" s="435">
        <v>5.58777659087444</v>
      </c>
    </row>
    <row r="9" spans="1:3" ht="18.75" customHeight="1">
      <c r="A9" s="433" t="s">
        <v>14</v>
      </c>
      <c r="B9" s="434">
        <v>164411</v>
      </c>
      <c r="C9" s="435">
        <v>19.6133923114978</v>
      </c>
    </row>
    <row r="10" spans="1:3" ht="18.75" customHeight="1">
      <c r="A10" s="433" t="s">
        <v>16</v>
      </c>
      <c r="B10" s="434">
        <v>8274</v>
      </c>
      <c r="C10" s="435">
        <v>9.59046357615894</v>
      </c>
    </row>
    <row r="11" spans="1:3" ht="18.75" customHeight="1">
      <c r="A11" s="433" t="s">
        <v>18</v>
      </c>
      <c r="B11" s="434">
        <v>14090</v>
      </c>
      <c r="C11" s="435">
        <v>15.057733137351</v>
      </c>
    </row>
    <row r="12" spans="1:3" ht="18.75" customHeight="1">
      <c r="A12" s="433" t="s">
        <v>20</v>
      </c>
      <c r="B12" s="434">
        <v>75340</v>
      </c>
      <c r="C12" s="435">
        <v>8.12332089552241</v>
      </c>
    </row>
    <row r="13" spans="1:3" ht="18.75" customHeight="1">
      <c r="A13" s="433" t="s">
        <v>22</v>
      </c>
      <c r="B13" s="434">
        <v>28931</v>
      </c>
      <c r="C13" s="435">
        <v>5.00141545385258</v>
      </c>
    </row>
    <row r="14" spans="1:3" ht="18.75" customHeight="1">
      <c r="A14" s="433" t="s">
        <v>24</v>
      </c>
      <c r="B14" s="434">
        <v>7903</v>
      </c>
      <c r="C14" s="435">
        <v>8.99531099158737</v>
      </c>
    </row>
    <row r="15" spans="1:3" ht="18.75" customHeight="1">
      <c r="A15" s="433" t="s">
        <v>26</v>
      </c>
      <c r="B15" s="434">
        <v>36218</v>
      </c>
      <c r="C15" s="435">
        <v>7.99991054122557</v>
      </c>
    </row>
    <row r="16" spans="1:3" ht="18.75" customHeight="1">
      <c r="A16" s="433" t="s">
        <v>28</v>
      </c>
      <c r="B16" s="434">
        <v>33919</v>
      </c>
      <c r="C16" s="435">
        <v>10.8407947192994</v>
      </c>
    </row>
    <row r="17" spans="1:3" ht="18.75" customHeight="1">
      <c r="A17" s="433" t="s">
        <v>30</v>
      </c>
      <c r="B17" s="434">
        <v>32140</v>
      </c>
      <c r="C17" s="435">
        <v>5.7311007303112</v>
      </c>
    </row>
    <row r="18" spans="1:3" ht="18.75" customHeight="1">
      <c r="A18" s="433" t="s">
        <v>32</v>
      </c>
      <c r="B18" s="434">
        <v>3800</v>
      </c>
      <c r="C18" s="435">
        <v>19.6429471032745</v>
      </c>
    </row>
    <row r="19" spans="1:3" ht="18.75" customHeight="1">
      <c r="A19" s="433" t="s">
        <v>34</v>
      </c>
      <c r="B19" s="434">
        <v>4781</v>
      </c>
      <c r="C19" s="435">
        <v>2.64212108200945</v>
      </c>
    </row>
    <row r="20" spans="1:3" ht="18.75" customHeight="1">
      <c r="A20" s="433" t="s">
        <v>36</v>
      </c>
      <c r="B20" s="434">
        <v>325</v>
      </c>
      <c r="C20" s="435">
        <v>3.05396825396826</v>
      </c>
    </row>
    <row r="21" spans="1:3" ht="18.75" customHeight="1">
      <c r="A21" s="433" t="s">
        <v>38</v>
      </c>
      <c r="B21" s="434">
        <v>8067</v>
      </c>
      <c r="C21" s="435">
        <v>13.5710263269041</v>
      </c>
    </row>
    <row r="22" spans="1:3" ht="18.75" customHeight="1">
      <c r="A22" s="433" t="s">
        <v>40</v>
      </c>
      <c r="B22" s="434">
        <v>59227</v>
      </c>
      <c r="C22" s="435">
        <v>11.9248067728707</v>
      </c>
    </row>
    <row r="23" spans="1:3" ht="18.75" customHeight="1">
      <c r="A23" s="433" t="s">
        <v>125</v>
      </c>
      <c r="B23" s="434">
        <v>2964</v>
      </c>
      <c r="C23" s="435">
        <v>13.5570881226054</v>
      </c>
    </row>
    <row r="24" spans="1:3" ht="18.75" customHeight="1">
      <c r="A24" s="433" t="s">
        <v>117</v>
      </c>
      <c r="B24" s="434">
        <v>2124</v>
      </c>
      <c r="C24" s="435">
        <v>16.3682191780822</v>
      </c>
    </row>
    <row r="25" spans="1:3" s="426" customFormat="1" ht="18.75" customHeight="1">
      <c r="A25" s="433" t="s">
        <v>118</v>
      </c>
      <c r="B25" s="434">
        <v>10000</v>
      </c>
      <c r="C25" s="435">
        <v>60.7649599012955</v>
      </c>
    </row>
    <row r="26" spans="1:3" ht="18.75" customHeight="1">
      <c r="A26" s="433" t="s">
        <v>119</v>
      </c>
      <c r="B26" s="434">
        <v>2606</v>
      </c>
      <c r="C26" s="435">
        <v>17.6930375127718</v>
      </c>
    </row>
    <row r="27" spans="1:3" ht="18.75" customHeight="1">
      <c r="A27" s="433" t="s">
        <v>120</v>
      </c>
      <c r="B27" s="434">
        <v>16126</v>
      </c>
      <c r="C27" s="435">
        <v>33.3333333333333</v>
      </c>
    </row>
    <row r="28" spans="1:3" ht="18.75" customHeight="1">
      <c r="A28" s="433" t="s">
        <v>121</v>
      </c>
      <c r="B28" s="434">
        <v>80</v>
      </c>
      <c r="C28" s="435">
        <v>0</v>
      </c>
    </row>
    <row r="29" spans="1:3" ht="18.75" customHeight="1">
      <c r="A29" s="433" t="s">
        <v>48</v>
      </c>
      <c r="B29" s="434">
        <v>95527</v>
      </c>
      <c r="C29" s="435">
        <v>10.6148679944419</v>
      </c>
    </row>
    <row r="30" spans="1:3" s="426" customFormat="1" ht="18.75" customHeight="1">
      <c r="A30" s="432" t="s">
        <v>126</v>
      </c>
      <c r="B30" s="436">
        <f>SUM(B7:B29)</f>
        <v>743169</v>
      </c>
      <c r="C30" s="437">
        <v>10.6</v>
      </c>
    </row>
    <row r="31" spans="1:3" ht="19.5" customHeight="1">
      <c r="A31" s="510"/>
      <c r="B31" s="510"/>
      <c r="C31" s="510"/>
    </row>
    <row r="32" ht="16.5" customHeight="1">
      <c r="A32" s="438"/>
    </row>
  </sheetData>
  <sheetProtection/>
  <mergeCells count="5">
    <mergeCell ref="A2:C2"/>
    <mergeCell ref="A31:C31"/>
    <mergeCell ref="A4:A6"/>
    <mergeCell ref="B4:B6"/>
    <mergeCell ref="C4:C6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567"/>
  <sheetViews>
    <sheetView showZeros="0" zoomScalePageLayoutView="0" workbookViewId="0" topLeftCell="A1">
      <pane xSplit="1" ySplit="5" topLeftCell="B5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21" customHeight="1"/>
  <cols>
    <col min="1" max="1" width="43.50390625" style="415" customWidth="1"/>
    <col min="2" max="4" width="13.125" style="416" customWidth="1"/>
    <col min="5" max="5" width="46.875" style="415" customWidth="1"/>
    <col min="6" max="192" width="6.875" style="415" customWidth="1"/>
    <col min="193" max="16384" width="6.875" style="415" customWidth="1"/>
  </cols>
  <sheetData>
    <row r="1" spans="1:3" ht="14.25">
      <c r="A1" s="417"/>
      <c r="B1" s="418"/>
      <c r="C1" s="418"/>
    </row>
    <row r="2" spans="1:4" ht="29.25" customHeight="1">
      <c r="A2" s="516" t="s">
        <v>127</v>
      </c>
      <c r="B2" s="516"/>
      <c r="C2" s="516"/>
      <c r="D2" s="516"/>
    </row>
    <row r="3" spans="1:4" ht="13.5">
      <c r="A3" s="419"/>
      <c r="B3" s="418"/>
      <c r="C3" s="517" t="s">
        <v>128</v>
      </c>
      <c r="D3" s="517"/>
    </row>
    <row r="4" spans="1:4" ht="21.75" customHeight="1">
      <c r="A4" s="420" t="s">
        <v>2</v>
      </c>
      <c r="B4" s="421" t="s">
        <v>126</v>
      </c>
      <c r="C4" s="421" t="s">
        <v>129</v>
      </c>
      <c r="D4" s="421" t="s">
        <v>130</v>
      </c>
    </row>
    <row r="5" spans="1:4" ht="21" customHeight="1">
      <c r="A5" s="420" t="s">
        <v>110</v>
      </c>
      <c r="B5" s="422">
        <f aca="true" t="shared" si="0" ref="B5:B68">C5+D5</f>
        <v>743166.93</v>
      </c>
      <c r="C5" s="422">
        <f>C6+C139+C179+C210+C237+C268+C332+C375+C393+C413+C460+C477+C497+C505+C508+C519+C529+C542+C552+C555+C558+C562+C565</f>
        <v>318584.15</v>
      </c>
      <c r="D5" s="422">
        <f>D6+D139+D179+D210+D237+D268+D332+D375+D393+D413+D460+D477+D497+D505+D508+D519+D529+D542+D552+D555+D558+D562+D565</f>
        <v>424582.78</v>
      </c>
    </row>
    <row r="6" spans="1:4" s="414" customFormat="1" ht="19.5" customHeight="1">
      <c r="A6" s="423" t="s">
        <v>8</v>
      </c>
      <c r="B6" s="424">
        <f t="shared" si="0"/>
        <v>67121.63</v>
      </c>
      <c r="C6" s="424">
        <f>C7+C14+C20+C28+C34+C41+C49+C51+C56+C61+C67+C72+C76+C82+C84+C87+C92+C99+C105+C110+C115+C119+C124+C136</f>
        <v>27692.23</v>
      </c>
      <c r="D6" s="424">
        <v>39429.4</v>
      </c>
    </row>
    <row r="7" spans="1:4" ht="19.5" customHeight="1">
      <c r="A7" s="423" t="s">
        <v>131</v>
      </c>
      <c r="B7" s="424">
        <f t="shared" si="0"/>
        <v>1478.62</v>
      </c>
      <c r="C7" s="424">
        <f>SUM(C8:C13)</f>
        <v>764.82</v>
      </c>
      <c r="D7" s="424">
        <v>713.8</v>
      </c>
    </row>
    <row r="8" spans="1:4" ht="19.5" customHeight="1">
      <c r="A8" s="423" t="s">
        <v>132</v>
      </c>
      <c r="B8" s="424">
        <f t="shared" si="0"/>
        <v>750.15</v>
      </c>
      <c r="C8" s="424">
        <v>620.82</v>
      </c>
      <c r="D8" s="424">
        <v>129.33</v>
      </c>
    </row>
    <row r="9" spans="1:7" ht="19.5" customHeight="1">
      <c r="A9" s="423" t="s">
        <v>133</v>
      </c>
      <c r="B9" s="424">
        <f t="shared" si="0"/>
        <v>77.8</v>
      </c>
      <c r="C9" s="424">
        <v>0</v>
      </c>
      <c r="D9" s="424">
        <v>77.8</v>
      </c>
      <c r="G9" s="415">
        <f>C5/B5</f>
        <v>0.428684508337851</v>
      </c>
    </row>
    <row r="10" spans="1:4" ht="19.5" customHeight="1">
      <c r="A10" s="423" t="s">
        <v>134</v>
      </c>
      <c r="B10" s="424">
        <f t="shared" si="0"/>
        <v>144</v>
      </c>
      <c r="C10" s="424">
        <v>144</v>
      </c>
      <c r="D10" s="424">
        <v>0</v>
      </c>
    </row>
    <row r="11" spans="1:4" ht="19.5" customHeight="1">
      <c r="A11" s="423" t="s">
        <v>135</v>
      </c>
      <c r="B11" s="424">
        <f t="shared" si="0"/>
        <v>72.25</v>
      </c>
      <c r="C11" s="424">
        <v>0</v>
      </c>
      <c r="D11" s="424">
        <v>72.25</v>
      </c>
    </row>
    <row r="12" spans="1:4" ht="19.5" customHeight="1">
      <c r="A12" s="423" t="s">
        <v>136</v>
      </c>
      <c r="B12" s="424">
        <f t="shared" si="0"/>
        <v>360</v>
      </c>
      <c r="C12" s="424">
        <v>0</v>
      </c>
      <c r="D12" s="424">
        <v>360</v>
      </c>
    </row>
    <row r="13" spans="1:4" ht="19.5" customHeight="1">
      <c r="A13" s="423" t="s">
        <v>137</v>
      </c>
      <c r="B13" s="424">
        <f t="shared" si="0"/>
        <v>74.42</v>
      </c>
      <c r="C13" s="424">
        <v>0</v>
      </c>
      <c r="D13" s="424">
        <v>74.42</v>
      </c>
    </row>
    <row r="14" spans="1:4" ht="19.5" customHeight="1">
      <c r="A14" s="423" t="s">
        <v>138</v>
      </c>
      <c r="B14" s="424">
        <f t="shared" si="0"/>
        <v>1016.4</v>
      </c>
      <c r="C14" s="424">
        <f>SUM(C15:C19)</f>
        <v>695.25</v>
      </c>
      <c r="D14" s="424">
        <v>321.15</v>
      </c>
    </row>
    <row r="15" spans="1:4" ht="19.5" customHeight="1">
      <c r="A15" s="423" t="s">
        <v>139</v>
      </c>
      <c r="B15" s="424">
        <f t="shared" si="0"/>
        <v>764.99</v>
      </c>
      <c r="C15" s="424">
        <v>544.99</v>
      </c>
      <c r="D15" s="424">
        <v>220</v>
      </c>
    </row>
    <row r="16" spans="1:4" ht="19.5" customHeight="1">
      <c r="A16" s="423" t="s">
        <v>140</v>
      </c>
      <c r="B16" s="424">
        <f t="shared" si="0"/>
        <v>28.9</v>
      </c>
      <c r="C16" s="424">
        <v>0</v>
      </c>
      <c r="D16" s="424">
        <v>28.9</v>
      </c>
    </row>
    <row r="17" spans="1:4" ht="19.5" customHeight="1">
      <c r="A17" s="423" t="s">
        <v>141</v>
      </c>
      <c r="B17" s="424">
        <f t="shared" si="0"/>
        <v>146</v>
      </c>
      <c r="C17" s="424">
        <v>146</v>
      </c>
      <c r="D17" s="424">
        <v>0</v>
      </c>
    </row>
    <row r="18" spans="1:4" ht="19.5" customHeight="1">
      <c r="A18" s="423" t="s">
        <v>142</v>
      </c>
      <c r="B18" s="424">
        <f t="shared" si="0"/>
        <v>72.25</v>
      </c>
      <c r="C18" s="424">
        <v>0</v>
      </c>
      <c r="D18" s="424">
        <v>72.25</v>
      </c>
    </row>
    <row r="19" spans="1:4" ht="19.5" customHeight="1">
      <c r="A19" s="423" t="s">
        <v>143</v>
      </c>
      <c r="B19" s="424">
        <f t="shared" si="0"/>
        <v>4.26</v>
      </c>
      <c r="C19" s="424">
        <v>4.26</v>
      </c>
      <c r="D19" s="424">
        <v>0</v>
      </c>
    </row>
    <row r="20" spans="1:4" ht="19.5" customHeight="1">
      <c r="A20" s="423" t="s">
        <v>144</v>
      </c>
      <c r="B20" s="424">
        <f t="shared" si="0"/>
        <v>5312.09</v>
      </c>
      <c r="C20" s="424">
        <f>SUM(C21:C27)</f>
        <v>2753.21</v>
      </c>
      <c r="D20" s="424">
        <v>2558.88</v>
      </c>
    </row>
    <row r="21" spans="1:4" ht="19.5" customHeight="1">
      <c r="A21" s="423" t="s">
        <v>145</v>
      </c>
      <c r="B21" s="424">
        <f t="shared" si="0"/>
        <v>1772.97</v>
      </c>
      <c r="C21" s="424">
        <v>1722.82</v>
      </c>
      <c r="D21" s="424">
        <v>50.15</v>
      </c>
    </row>
    <row r="22" spans="1:4" ht="19.5" customHeight="1">
      <c r="A22" s="423" t="s">
        <v>146</v>
      </c>
      <c r="B22" s="424">
        <f t="shared" si="0"/>
        <v>819.95</v>
      </c>
      <c r="C22" s="424">
        <v>0</v>
      </c>
      <c r="D22" s="424">
        <v>819.95</v>
      </c>
    </row>
    <row r="23" spans="1:4" ht="19.5" customHeight="1">
      <c r="A23" s="423" t="s">
        <v>147</v>
      </c>
      <c r="B23" s="424">
        <f t="shared" si="0"/>
        <v>468.63</v>
      </c>
      <c r="C23" s="424">
        <v>326.87</v>
      </c>
      <c r="D23" s="424">
        <v>141.76</v>
      </c>
    </row>
    <row r="24" spans="1:4" ht="19.5" customHeight="1">
      <c r="A24" s="423" t="s">
        <v>148</v>
      </c>
      <c r="B24" s="424">
        <f t="shared" si="0"/>
        <v>369.79</v>
      </c>
      <c r="C24" s="424">
        <v>0</v>
      </c>
      <c r="D24" s="424">
        <v>369.79</v>
      </c>
    </row>
    <row r="25" spans="1:4" ht="19.5" customHeight="1">
      <c r="A25" s="423" t="s">
        <v>149</v>
      </c>
      <c r="B25" s="424">
        <f t="shared" si="0"/>
        <v>900.71</v>
      </c>
      <c r="C25" s="424">
        <v>337.92</v>
      </c>
      <c r="D25" s="424">
        <v>562.79</v>
      </c>
    </row>
    <row r="26" spans="1:4" ht="19.5" customHeight="1">
      <c r="A26" s="423" t="s">
        <v>150</v>
      </c>
      <c r="B26" s="424">
        <f t="shared" si="0"/>
        <v>785.42</v>
      </c>
      <c r="C26" s="424">
        <v>365.6</v>
      </c>
      <c r="D26" s="424">
        <v>419.82</v>
      </c>
    </row>
    <row r="27" spans="1:4" ht="19.5" customHeight="1">
      <c r="A27" s="423" t="s">
        <v>151</v>
      </c>
      <c r="B27" s="424">
        <f t="shared" si="0"/>
        <v>194.62</v>
      </c>
      <c r="C27" s="424">
        <v>0</v>
      </c>
      <c r="D27" s="424">
        <v>194.62</v>
      </c>
    </row>
    <row r="28" spans="1:4" ht="19.5" customHeight="1">
      <c r="A28" s="423" t="s">
        <v>152</v>
      </c>
      <c r="B28" s="424">
        <f t="shared" si="0"/>
        <v>2012.71</v>
      </c>
      <c r="C28" s="424">
        <f>SUM(C29:C33)</f>
        <v>1251.82</v>
      </c>
      <c r="D28" s="424">
        <v>760.89</v>
      </c>
    </row>
    <row r="29" spans="1:4" ht="19.5" customHeight="1">
      <c r="A29" s="423" t="s">
        <v>153</v>
      </c>
      <c r="B29" s="424">
        <f t="shared" si="0"/>
        <v>1148.2</v>
      </c>
      <c r="C29" s="424">
        <v>1148.2</v>
      </c>
      <c r="D29" s="424">
        <v>0</v>
      </c>
    </row>
    <row r="30" spans="1:4" ht="19.5" customHeight="1">
      <c r="A30" s="423" t="s">
        <v>154</v>
      </c>
      <c r="B30" s="424">
        <f t="shared" si="0"/>
        <v>683.16</v>
      </c>
      <c r="C30" s="424">
        <v>0</v>
      </c>
      <c r="D30" s="424">
        <v>683.16</v>
      </c>
    </row>
    <row r="31" spans="1:4" ht="19.5" customHeight="1">
      <c r="A31" s="423" t="s">
        <v>155</v>
      </c>
      <c r="B31" s="424">
        <f t="shared" si="0"/>
        <v>106.46</v>
      </c>
      <c r="C31" s="424">
        <v>94.18</v>
      </c>
      <c r="D31" s="424">
        <v>12.28</v>
      </c>
    </row>
    <row r="32" spans="1:4" ht="19.5" customHeight="1">
      <c r="A32" s="423" t="s">
        <v>156</v>
      </c>
      <c r="B32" s="424">
        <f t="shared" si="0"/>
        <v>9.44</v>
      </c>
      <c r="C32" s="424">
        <v>9.44</v>
      </c>
      <c r="D32" s="424">
        <v>0</v>
      </c>
    </row>
    <row r="33" spans="1:4" ht="19.5" customHeight="1">
      <c r="A33" s="423" t="s">
        <v>157</v>
      </c>
      <c r="B33" s="424">
        <f t="shared" si="0"/>
        <v>65.45</v>
      </c>
      <c r="C33" s="424">
        <v>0</v>
      </c>
      <c r="D33" s="424">
        <v>65.45</v>
      </c>
    </row>
    <row r="34" spans="1:4" ht="19.5" customHeight="1">
      <c r="A34" s="423" t="s">
        <v>158</v>
      </c>
      <c r="B34" s="424">
        <f t="shared" si="0"/>
        <v>1285.5</v>
      </c>
      <c r="C34" s="424">
        <f>SUM(C35:C40)</f>
        <v>811.02</v>
      </c>
      <c r="D34" s="424">
        <v>474.48</v>
      </c>
    </row>
    <row r="35" spans="1:4" ht="19.5" customHeight="1">
      <c r="A35" s="423" t="s">
        <v>159</v>
      </c>
      <c r="B35" s="424">
        <f t="shared" si="0"/>
        <v>784.4</v>
      </c>
      <c r="C35" s="424">
        <v>784.4</v>
      </c>
      <c r="D35" s="424">
        <v>0</v>
      </c>
    </row>
    <row r="36" spans="1:4" ht="19.5" customHeight="1">
      <c r="A36" s="423" t="s">
        <v>160</v>
      </c>
      <c r="B36" s="424">
        <f t="shared" si="0"/>
        <v>161.25</v>
      </c>
      <c r="C36" s="424">
        <v>0</v>
      </c>
      <c r="D36" s="424">
        <v>161.25</v>
      </c>
    </row>
    <row r="37" spans="1:4" ht="19.5" customHeight="1">
      <c r="A37" s="423" t="s">
        <v>161</v>
      </c>
      <c r="B37" s="424">
        <f t="shared" si="0"/>
        <v>85.94</v>
      </c>
      <c r="C37" s="424">
        <v>0</v>
      </c>
      <c r="D37" s="424">
        <v>85.94</v>
      </c>
    </row>
    <row r="38" spans="1:4" ht="19.5" customHeight="1">
      <c r="A38" s="423" t="s">
        <v>162</v>
      </c>
      <c r="B38" s="424">
        <f t="shared" si="0"/>
        <v>27.29</v>
      </c>
      <c r="C38" s="424">
        <v>0</v>
      </c>
      <c r="D38" s="424">
        <v>27.29</v>
      </c>
    </row>
    <row r="39" spans="1:4" ht="19.5" customHeight="1">
      <c r="A39" s="423" t="s">
        <v>163</v>
      </c>
      <c r="B39" s="424">
        <f t="shared" si="0"/>
        <v>200</v>
      </c>
      <c r="C39" s="424">
        <v>0</v>
      </c>
      <c r="D39" s="424">
        <v>200</v>
      </c>
    </row>
    <row r="40" spans="1:4" ht="19.5" customHeight="1">
      <c r="A40" s="423" t="s">
        <v>164</v>
      </c>
      <c r="B40" s="424">
        <f t="shared" si="0"/>
        <v>26.62</v>
      </c>
      <c r="C40" s="424">
        <v>26.62</v>
      </c>
      <c r="D40" s="424">
        <v>0</v>
      </c>
    </row>
    <row r="41" spans="1:4" ht="19.5" customHeight="1">
      <c r="A41" s="423" t="s">
        <v>165</v>
      </c>
      <c r="B41" s="424">
        <f t="shared" si="0"/>
        <v>3840.62</v>
      </c>
      <c r="C41" s="424">
        <f>SUM(C42:C48)</f>
        <v>1595.13</v>
      </c>
      <c r="D41" s="424">
        <v>2245.49</v>
      </c>
    </row>
    <row r="42" spans="1:4" ht="19.5" customHeight="1">
      <c r="A42" s="423" t="s">
        <v>166</v>
      </c>
      <c r="B42" s="424">
        <f t="shared" si="0"/>
        <v>1375.7</v>
      </c>
      <c r="C42" s="424">
        <v>1375.7</v>
      </c>
      <c r="D42" s="424">
        <v>0</v>
      </c>
    </row>
    <row r="43" spans="1:4" ht="19.5" customHeight="1">
      <c r="A43" s="423" t="s">
        <v>167</v>
      </c>
      <c r="B43" s="424">
        <f t="shared" si="0"/>
        <v>993.56</v>
      </c>
      <c r="C43" s="424">
        <v>0</v>
      </c>
      <c r="D43" s="424">
        <v>993.56</v>
      </c>
    </row>
    <row r="44" spans="1:4" ht="19.5" customHeight="1">
      <c r="A44" s="423" t="s">
        <v>168</v>
      </c>
      <c r="B44" s="424">
        <f t="shared" si="0"/>
        <v>255.34</v>
      </c>
      <c r="C44" s="424">
        <v>0</v>
      </c>
      <c r="D44" s="424">
        <v>255.34</v>
      </c>
    </row>
    <row r="45" spans="1:4" ht="19.5" customHeight="1">
      <c r="A45" s="423" t="s">
        <v>169</v>
      </c>
      <c r="B45" s="424">
        <f t="shared" si="0"/>
        <v>174.85</v>
      </c>
      <c r="C45" s="424">
        <v>0</v>
      </c>
      <c r="D45" s="424">
        <v>174.85</v>
      </c>
    </row>
    <row r="46" spans="1:4" ht="19.5" customHeight="1">
      <c r="A46" s="423" t="s">
        <v>170</v>
      </c>
      <c r="B46" s="424">
        <f t="shared" si="0"/>
        <v>487.6</v>
      </c>
      <c r="C46" s="424">
        <v>0</v>
      </c>
      <c r="D46" s="424">
        <v>487.6</v>
      </c>
    </row>
    <row r="47" spans="1:4" ht="19.5" customHeight="1">
      <c r="A47" s="423" t="s">
        <v>171</v>
      </c>
      <c r="B47" s="424">
        <f t="shared" si="0"/>
        <v>317.11</v>
      </c>
      <c r="C47" s="424">
        <v>219.43</v>
      </c>
      <c r="D47" s="424">
        <v>97.68</v>
      </c>
    </row>
    <row r="48" spans="1:4" ht="19.5" customHeight="1">
      <c r="A48" s="423" t="s">
        <v>172</v>
      </c>
      <c r="B48" s="424">
        <f t="shared" si="0"/>
        <v>236.46</v>
      </c>
      <c r="C48" s="424">
        <v>0</v>
      </c>
      <c r="D48" s="424">
        <v>236.46</v>
      </c>
    </row>
    <row r="49" spans="1:4" ht="19.5" customHeight="1">
      <c r="A49" s="423" t="s">
        <v>173</v>
      </c>
      <c r="B49" s="424">
        <f t="shared" si="0"/>
        <v>2000</v>
      </c>
      <c r="C49" s="424">
        <f>C50</f>
        <v>0</v>
      </c>
      <c r="D49" s="424">
        <v>2000</v>
      </c>
    </row>
    <row r="50" spans="1:4" ht="19.5" customHeight="1">
      <c r="A50" s="423" t="s">
        <v>174</v>
      </c>
      <c r="B50" s="424">
        <f t="shared" si="0"/>
        <v>2000</v>
      </c>
      <c r="C50" s="424">
        <v>0</v>
      </c>
      <c r="D50" s="424">
        <v>2000</v>
      </c>
    </row>
    <row r="51" spans="1:4" ht="19.5" customHeight="1">
      <c r="A51" s="423" t="s">
        <v>175</v>
      </c>
      <c r="B51" s="424">
        <f t="shared" si="0"/>
        <v>841.57</v>
      </c>
      <c r="C51" s="424">
        <f>SUM(C52:C55)</f>
        <v>737.41</v>
      </c>
      <c r="D51" s="424">
        <v>104.16</v>
      </c>
    </row>
    <row r="52" spans="1:4" ht="19.5" customHeight="1">
      <c r="A52" s="423" t="s">
        <v>176</v>
      </c>
      <c r="B52" s="424">
        <f t="shared" si="0"/>
        <v>647.43</v>
      </c>
      <c r="C52" s="424">
        <v>647.43</v>
      </c>
      <c r="D52" s="424">
        <v>0</v>
      </c>
    </row>
    <row r="53" spans="1:4" ht="19.5" customHeight="1">
      <c r="A53" s="423" t="s">
        <v>177</v>
      </c>
      <c r="B53" s="424">
        <f t="shared" si="0"/>
        <v>90.31</v>
      </c>
      <c r="C53" s="424">
        <v>0</v>
      </c>
      <c r="D53" s="424">
        <v>90.31</v>
      </c>
    </row>
    <row r="54" spans="1:4" ht="19.5" customHeight="1">
      <c r="A54" s="423" t="s">
        <v>178</v>
      </c>
      <c r="B54" s="424">
        <f t="shared" si="0"/>
        <v>13.85</v>
      </c>
      <c r="C54" s="424">
        <v>0</v>
      </c>
      <c r="D54" s="424">
        <v>13.85</v>
      </c>
    </row>
    <row r="55" spans="1:4" ht="19.5" customHeight="1">
      <c r="A55" s="423" t="s">
        <v>179</v>
      </c>
      <c r="B55" s="424">
        <f t="shared" si="0"/>
        <v>89.98</v>
      </c>
      <c r="C55" s="424">
        <v>89.98</v>
      </c>
      <c r="D55" s="424">
        <v>0</v>
      </c>
    </row>
    <row r="56" spans="1:4" ht="19.5" customHeight="1">
      <c r="A56" s="423" t="s">
        <v>180</v>
      </c>
      <c r="B56" s="424">
        <f t="shared" si="0"/>
        <v>358.28</v>
      </c>
      <c r="C56" s="424">
        <f>SUM(C57:C60)</f>
        <v>275.08</v>
      </c>
      <c r="D56" s="424">
        <v>83.2</v>
      </c>
    </row>
    <row r="57" spans="1:4" ht="19.5" customHeight="1">
      <c r="A57" s="423" t="s">
        <v>181</v>
      </c>
      <c r="B57" s="424">
        <f t="shared" si="0"/>
        <v>247.07</v>
      </c>
      <c r="C57" s="424">
        <v>247.07</v>
      </c>
      <c r="D57" s="424">
        <v>0</v>
      </c>
    </row>
    <row r="58" spans="1:4" ht="19.5" customHeight="1">
      <c r="A58" s="423" t="s">
        <v>182</v>
      </c>
      <c r="B58" s="424">
        <f t="shared" si="0"/>
        <v>78.2</v>
      </c>
      <c r="C58" s="424">
        <v>0</v>
      </c>
      <c r="D58" s="424">
        <v>78.2</v>
      </c>
    </row>
    <row r="59" spans="1:4" ht="19.5" customHeight="1">
      <c r="A59" s="423" t="s">
        <v>183</v>
      </c>
      <c r="B59" s="424">
        <f t="shared" si="0"/>
        <v>28.01</v>
      </c>
      <c r="C59" s="424">
        <v>28.01</v>
      </c>
      <c r="D59" s="424">
        <v>0</v>
      </c>
    </row>
    <row r="60" spans="1:4" ht="19.5" customHeight="1">
      <c r="A60" s="423" t="s">
        <v>184</v>
      </c>
      <c r="B60" s="424">
        <f t="shared" si="0"/>
        <v>5</v>
      </c>
      <c r="C60" s="424">
        <v>0</v>
      </c>
      <c r="D60" s="424">
        <v>5</v>
      </c>
    </row>
    <row r="61" spans="1:4" ht="19.5" customHeight="1">
      <c r="A61" s="423" t="s">
        <v>185</v>
      </c>
      <c r="B61" s="424">
        <f t="shared" si="0"/>
        <v>9572.5</v>
      </c>
      <c r="C61" s="424">
        <f>SUM(C62:C66)</f>
        <v>2824.06</v>
      </c>
      <c r="D61" s="424">
        <v>6748.44</v>
      </c>
    </row>
    <row r="62" spans="1:4" ht="19.5" customHeight="1">
      <c r="A62" s="423" t="s">
        <v>186</v>
      </c>
      <c r="B62" s="424">
        <f t="shared" si="0"/>
        <v>2786.58</v>
      </c>
      <c r="C62" s="424">
        <v>2786.58</v>
      </c>
      <c r="D62" s="424">
        <v>0</v>
      </c>
    </row>
    <row r="63" spans="1:4" ht="19.5" customHeight="1">
      <c r="A63" s="423" t="s">
        <v>187</v>
      </c>
      <c r="B63" s="424">
        <f t="shared" si="0"/>
        <v>5309.44</v>
      </c>
      <c r="C63" s="424">
        <v>0</v>
      </c>
      <c r="D63" s="424">
        <v>5309.44</v>
      </c>
    </row>
    <row r="64" spans="1:4" ht="19.5" customHeight="1">
      <c r="A64" s="423" t="s">
        <v>188</v>
      </c>
      <c r="B64" s="424">
        <f t="shared" si="0"/>
        <v>389</v>
      </c>
      <c r="C64" s="424">
        <v>0</v>
      </c>
      <c r="D64" s="424">
        <v>389</v>
      </c>
    </row>
    <row r="65" spans="1:4" ht="19.5" customHeight="1">
      <c r="A65" s="423" t="s">
        <v>189</v>
      </c>
      <c r="B65" s="424">
        <f t="shared" si="0"/>
        <v>37.48</v>
      </c>
      <c r="C65" s="424">
        <v>37.48</v>
      </c>
      <c r="D65" s="424">
        <v>0</v>
      </c>
    </row>
    <row r="66" spans="1:4" ht="19.5" customHeight="1">
      <c r="A66" s="423" t="s">
        <v>190</v>
      </c>
      <c r="B66" s="424">
        <f t="shared" si="0"/>
        <v>1050</v>
      </c>
      <c r="C66" s="424">
        <v>0</v>
      </c>
      <c r="D66" s="424">
        <v>1050</v>
      </c>
    </row>
    <row r="67" spans="1:4" ht="19.5" customHeight="1">
      <c r="A67" s="423" t="s">
        <v>191</v>
      </c>
      <c r="B67" s="424">
        <f t="shared" si="0"/>
        <v>1888.59</v>
      </c>
      <c r="C67" s="424">
        <f>SUM(C68:C71)</f>
        <v>1046.05</v>
      </c>
      <c r="D67" s="424">
        <v>842.54</v>
      </c>
    </row>
    <row r="68" spans="1:4" ht="19.5" customHeight="1">
      <c r="A68" s="423" t="s">
        <v>192</v>
      </c>
      <c r="B68" s="424">
        <f t="shared" si="0"/>
        <v>695.59</v>
      </c>
      <c r="C68" s="424">
        <v>672.59</v>
      </c>
      <c r="D68" s="424">
        <v>23</v>
      </c>
    </row>
    <row r="69" spans="1:4" ht="19.5" customHeight="1">
      <c r="A69" s="423" t="s">
        <v>193</v>
      </c>
      <c r="B69" s="424">
        <f aca="true" t="shared" si="1" ref="B69:B132">C69+D69</f>
        <v>306.24</v>
      </c>
      <c r="C69" s="424">
        <v>0</v>
      </c>
      <c r="D69" s="424">
        <v>306.24</v>
      </c>
    </row>
    <row r="70" spans="1:4" ht="19.5" customHeight="1">
      <c r="A70" s="423" t="s">
        <v>194</v>
      </c>
      <c r="B70" s="424">
        <f t="shared" si="1"/>
        <v>513.3</v>
      </c>
      <c r="C70" s="424">
        <v>0</v>
      </c>
      <c r="D70" s="424">
        <v>513.3</v>
      </c>
    </row>
    <row r="71" spans="1:4" ht="19.5" customHeight="1">
      <c r="A71" s="423" t="s">
        <v>195</v>
      </c>
      <c r="B71" s="424">
        <f t="shared" si="1"/>
        <v>373.46</v>
      </c>
      <c r="C71" s="424">
        <v>373.46</v>
      </c>
      <c r="D71" s="424">
        <v>0</v>
      </c>
    </row>
    <row r="72" spans="1:4" ht="19.5" customHeight="1">
      <c r="A72" s="423" t="s">
        <v>196</v>
      </c>
      <c r="B72" s="424">
        <f t="shared" si="1"/>
        <v>121.33</v>
      </c>
      <c r="C72" s="424">
        <f>SUM(C73:C75)</f>
        <v>107.02</v>
      </c>
      <c r="D72" s="424">
        <v>14.31</v>
      </c>
    </row>
    <row r="73" spans="1:4" ht="19.5" customHeight="1">
      <c r="A73" s="423" t="s">
        <v>197</v>
      </c>
      <c r="B73" s="424">
        <f t="shared" si="1"/>
        <v>107.02</v>
      </c>
      <c r="C73" s="424">
        <v>107.02</v>
      </c>
      <c r="D73" s="424">
        <v>0</v>
      </c>
    </row>
    <row r="74" spans="1:4" ht="19.5" customHeight="1">
      <c r="A74" s="423" t="s">
        <v>198</v>
      </c>
      <c r="B74" s="424">
        <f t="shared" si="1"/>
        <v>7.48</v>
      </c>
      <c r="C74" s="424">
        <v>0</v>
      </c>
      <c r="D74" s="424">
        <v>7.48</v>
      </c>
    </row>
    <row r="75" spans="1:4" ht="19.5" customHeight="1">
      <c r="A75" s="423" t="s">
        <v>199</v>
      </c>
      <c r="B75" s="424">
        <f t="shared" si="1"/>
        <v>6.83</v>
      </c>
      <c r="C75" s="424">
        <v>0</v>
      </c>
      <c r="D75" s="424">
        <v>6.83</v>
      </c>
    </row>
    <row r="76" spans="1:4" ht="19.5" customHeight="1">
      <c r="A76" s="423" t="s">
        <v>200</v>
      </c>
      <c r="B76" s="424">
        <f t="shared" si="1"/>
        <v>228.74</v>
      </c>
      <c r="C76" s="424">
        <f>SUM(C77:C81)</f>
        <v>180.43</v>
      </c>
      <c r="D76" s="424">
        <v>48.31</v>
      </c>
    </row>
    <row r="77" spans="1:4" ht="19.5" customHeight="1">
      <c r="A77" s="423" t="s">
        <v>201</v>
      </c>
      <c r="B77" s="424">
        <f t="shared" si="1"/>
        <v>165.29</v>
      </c>
      <c r="C77" s="424">
        <v>144.29</v>
      </c>
      <c r="D77" s="424">
        <v>21</v>
      </c>
    </row>
    <row r="78" spans="1:4" ht="19.5" customHeight="1">
      <c r="A78" s="423" t="s">
        <v>202</v>
      </c>
      <c r="B78" s="424">
        <f t="shared" si="1"/>
        <v>1.7</v>
      </c>
      <c r="C78" s="424">
        <v>0</v>
      </c>
      <c r="D78" s="424">
        <v>1.7</v>
      </c>
    </row>
    <row r="79" spans="1:4" ht="19.5" customHeight="1">
      <c r="A79" s="423" t="s">
        <v>203</v>
      </c>
      <c r="B79" s="424">
        <f t="shared" si="1"/>
        <v>3.61</v>
      </c>
      <c r="C79" s="424">
        <v>0</v>
      </c>
      <c r="D79" s="424">
        <v>3.61</v>
      </c>
    </row>
    <row r="80" spans="1:4" ht="19.5" customHeight="1">
      <c r="A80" s="423" t="s">
        <v>204</v>
      </c>
      <c r="B80" s="424">
        <f t="shared" si="1"/>
        <v>36.14</v>
      </c>
      <c r="C80" s="424">
        <v>36.14</v>
      </c>
      <c r="D80" s="424">
        <v>0</v>
      </c>
    </row>
    <row r="81" spans="1:4" ht="19.5" customHeight="1">
      <c r="A81" s="423" t="s">
        <v>205</v>
      </c>
      <c r="B81" s="424">
        <f t="shared" si="1"/>
        <v>22</v>
      </c>
      <c r="C81" s="424">
        <v>0</v>
      </c>
      <c r="D81" s="424">
        <v>22</v>
      </c>
    </row>
    <row r="82" spans="1:4" ht="19.5" customHeight="1">
      <c r="A82" s="423" t="s">
        <v>206</v>
      </c>
      <c r="B82" s="424">
        <f t="shared" si="1"/>
        <v>349.96</v>
      </c>
      <c r="C82" s="424">
        <f>C83</f>
        <v>222.46</v>
      </c>
      <c r="D82" s="424">
        <v>127.5</v>
      </c>
    </row>
    <row r="83" spans="1:4" ht="19.5" customHeight="1">
      <c r="A83" s="423" t="s">
        <v>207</v>
      </c>
      <c r="B83" s="424">
        <f t="shared" si="1"/>
        <v>349.96</v>
      </c>
      <c r="C83" s="424">
        <v>222.46</v>
      </c>
      <c r="D83" s="424">
        <v>127.5</v>
      </c>
    </row>
    <row r="84" spans="1:4" ht="19.5" customHeight="1">
      <c r="A84" s="423" t="s">
        <v>208</v>
      </c>
      <c r="B84" s="424">
        <f t="shared" si="1"/>
        <v>271.42</v>
      </c>
      <c r="C84" s="424">
        <f>SUM(C85:C86)</f>
        <v>194.11</v>
      </c>
      <c r="D84" s="424">
        <v>77.31</v>
      </c>
    </row>
    <row r="85" spans="1:4" ht="19.5" customHeight="1">
      <c r="A85" s="423" t="s">
        <v>209</v>
      </c>
      <c r="B85" s="424">
        <f t="shared" si="1"/>
        <v>194.11</v>
      </c>
      <c r="C85" s="424">
        <v>194.11</v>
      </c>
      <c r="D85" s="424">
        <v>0</v>
      </c>
    </row>
    <row r="86" spans="1:4" ht="19.5" customHeight="1">
      <c r="A86" s="423" t="s">
        <v>210</v>
      </c>
      <c r="B86" s="424">
        <f t="shared" si="1"/>
        <v>77.31</v>
      </c>
      <c r="C86" s="424">
        <v>0</v>
      </c>
      <c r="D86" s="424">
        <v>77.31</v>
      </c>
    </row>
    <row r="87" spans="1:4" ht="19.5" customHeight="1">
      <c r="A87" s="423" t="s">
        <v>211</v>
      </c>
      <c r="B87" s="424">
        <f t="shared" si="1"/>
        <v>1323.69</v>
      </c>
      <c r="C87" s="424">
        <f>SUM(C88:C91)</f>
        <v>616.69</v>
      </c>
      <c r="D87" s="424">
        <v>707</v>
      </c>
    </row>
    <row r="88" spans="1:4" ht="19.5" customHeight="1">
      <c r="A88" s="423" t="s">
        <v>212</v>
      </c>
      <c r="B88" s="424">
        <f t="shared" si="1"/>
        <v>421.63</v>
      </c>
      <c r="C88" s="424">
        <v>394.17</v>
      </c>
      <c r="D88" s="424">
        <v>27.46</v>
      </c>
    </row>
    <row r="89" spans="1:4" ht="19.5" customHeight="1">
      <c r="A89" s="423" t="s">
        <v>213</v>
      </c>
      <c r="B89" s="424">
        <f t="shared" si="1"/>
        <v>446.74</v>
      </c>
      <c r="C89" s="424">
        <v>0</v>
      </c>
      <c r="D89" s="424">
        <v>446.74</v>
      </c>
    </row>
    <row r="90" spans="1:4" ht="19.5" customHeight="1">
      <c r="A90" s="423" t="s">
        <v>214</v>
      </c>
      <c r="B90" s="424">
        <f t="shared" si="1"/>
        <v>349.52</v>
      </c>
      <c r="C90" s="424">
        <v>222.52</v>
      </c>
      <c r="D90" s="424">
        <v>127</v>
      </c>
    </row>
    <row r="91" spans="1:4" ht="19.5" customHeight="1">
      <c r="A91" s="423" t="s">
        <v>215</v>
      </c>
      <c r="B91" s="424">
        <f t="shared" si="1"/>
        <v>105.8</v>
      </c>
      <c r="C91" s="424">
        <v>0</v>
      </c>
      <c r="D91" s="424">
        <v>105.8</v>
      </c>
    </row>
    <row r="92" spans="1:4" ht="19.5" customHeight="1">
      <c r="A92" s="423" t="s">
        <v>216</v>
      </c>
      <c r="B92" s="424">
        <f t="shared" si="1"/>
        <v>3237.57</v>
      </c>
      <c r="C92" s="424">
        <f>SUM(C93:C98)</f>
        <v>1242.81</v>
      </c>
      <c r="D92" s="424">
        <v>1994.76</v>
      </c>
    </row>
    <row r="93" spans="1:4" ht="19.5" customHeight="1">
      <c r="A93" s="423" t="s">
        <v>217</v>
      </c>
      <c r="B93" s="424">
        <f t="shared" si="1"/>
        <v>1017.51</v>
      </c>
      <c r="C93" s="424">
        <v>950.31</v>
      </c>
      <c r="D93" s="424">
        <v>67.2</v>
      </c>
    </row>
    <row r="94" spans="1:4" ht="19.5" customHeight="1">
      <c r="A94" s="423" t="s">
        <v>218</v>
      </c>
      <c r="B94" s="424">
        <f t="shared" si="1"/>
        <v>1753.06</v>
      </c>
      <c r="C94" s="424">
        <v>0</v>
      </c>
      <c r="D94" s="424">
        <v>1753.06</v>
      </c>
    </row>
    <row r="95" spans="1:4" ht="19.5" customHeight="1">
      <c r="A95" s="423" t="s">
        <v>219</v>
      </c>
      <c r="B95" s="424">
        <f t="shared" si="1"/>
        <v>199.53</v>
      </c>
      <c r="C95" s="424">
        <v>199.53</v>
      </c>
      <c r="D95" s="424">
        <v>0</v>
      </c>
    </row>
    <row r="96" spans="1:4" ht="19.5" customHeight="1">
      <c r="A96" s="423" t="s">
        <v>220</v>
      </c>
      <c r="B96" s="424">
        <f t="shared" si="1"/>
        <v>30</v>
      </c>
      <c r="C96" s="424">
        <v>0</v>
      </c>
      <c r="D96" s="424">
        <v>30</v>
      </c>
    </row>
    <row r="97" spans="1:4" ht="19.5" customHeight="1">
      <c r="A97" s="423" t="s">
        <v>221</v>
      </c>
      <c r="B97" s="424">
        <f t="shared" si="1"/>
        <v>92.97</v>
      </c>
      <c r="C97" s="424">
        <v>92.97</v>
      </c>
      <c r="D97" s="424">
        <v>0</v>
      </c>
    </row>
    <row r="98" spans="1:4" ht="19.5" customHeight="1">
      <c r="A98" s="423" t="s">
        <v>222</v>
      </c>
      <c r="B98" s="424">
        <f t="shared" si="1"/>
        <v>144.5</v>
      </c>
      <c r="C98" s="424">
        <v>0</v>
      </c>
      <c r="D98" s="424">
        <v>144.5</v>
      </c>
    </row>
    <row r="99" spans="1:4" ht="19.5" customHeight="1">
      <c r="A99" s="423" t="s">
        <v>223</v>
      </c>
      <c r="B99" s="424">
        <f t="shared" si="1"/>
        <v>2238.33</v>
      </c>
      <c r="C99" s="424">
        <f>SUM(C100:C104)</f>
        <v>794.67</v>
      </c>
      <c r="D99" s="424">
        <v>1443.66</v>
      </c>
    </row>
    <row r="100" spans="1:4" ht="19.5" customHeight="1">
      <c r="A100" s="423" t="s">
        <v>224</v>
      </c>
      <c r="B100" s="424">
        <f t="shared" si="1"/>
        <v>867.7</v>
      </c>
      <c r="C100" s="424">
        <v>793.14</v>
      </c>
      <c r="D100" s="424">
        <v>74.56</v>
      </c>
    </row>
    <row r="101" spans="1:4" ht="19.5" customHeight="1">
      <c r="A101" s="423" t="s">
        <v>225</v>
      </c>
      <c r="B101" s="424">
        <f t="shared" si="1"/>
        <v>1263.85</v>
      </c>
      <c r="C101" s="424">
        <v>0</v>
      </c>
      <c r="D101" s="424">
        <v>1263.85</v>
      </c>
    </row>
    <row r="102" spans="1:4" ht="19.5" customHeight="1">
      <c r="A102" s="423" t="s">
        <v>226</v>
      </c>
      <c r="B102" s="424">
        <f t="shared" si="1"/>
        <v>72.25</v>
      </c>
      <c r="C102" s="424">
        <v>0</v>
      </c>
      <c r="D102" s="424">
        <v>72.25</v>
      </c>
    </row>
    <row r="103" spans="1:4" ht="19.5" customHeight="1">
      <c r="A103" s="423" t="s">
        <v>227</v>
      </c>
      <c r="B103" s="424">
        <f t="shared" si="1"/>
        <v>33</v>
      </c>
      <c r="C103" s="424">
        <v>0</v>
      </c>
      <c r="D103" s="424">
        <v>33</v>
      </c>
    </row>
    <row r="104" spans="1:4" ht="19.5" customHeight="1">
      <c r="A104" s="423" t="s">
        <v>228</v>
      </c>
      <c r="B104" s="424">
        <f t="shared" si="1"/>
        <v>1.53</v>
      </c>
      <c r="C104" s="424">
        <v>1.53</v>
      </c>
      <c r="D104" s="424">
        <v>0</v>
      </c>
    </row>
    <row r="105" spans="1:4" ht="19.5" customHeight="1">
      <c r="A105" s="423" t="s">
        <v>229</v>
      </c>
      <c r="B105" s="424">
        <f t="shared" si="1"/>
        <v>1980.32</v>
      </c>
      <c r="C105" s="424">
        <f>SUM(C106:C109)</f>
        <v>478.1</v>
      </c>
      <c r="D105" s="424">
        <v>1502.22</v>
      </c>
    </row>
    <row r="106" spans="1:4" ht="19.5" customHeight="1">
      <c r="A106" s="423" t="s">
        <v>230</v>
      </c>
      <c r="B106" s="424">
        <f t="shared" si="1"/>
        <v>833.22</v>
      </c>
      <c r="C106" s="424">
        <v>444.02</v>
      </c>
      <c r="D106" s="424">
        <v>389.2</v>
      </c>
    </row>
    <row r="107" spans="1:4" ht="19.5" customHeight="1">
      <c r="A107" s="423" t="s">
        <v>231</v>
      </c>
      <c r="B107" s="424">
        <f t="shared" si="1"/>
        <v>71</v>
      </c>
      <c r="C107" s="424">
        <v>0</v>
      </c>
      <c r="D107" s="424">
        <v>71</v>
      </c>
    </row>
    <row r="108" spans="1:4" ht="19.5" customHeight="1">
      <c r="A108" s="423" t="s">
        <v>232</v>
      </c>
      <c r="B108" s="424">
        <f t="shared" si="1"/>
        <v>34.08</v>
      </c>
      <c r="C108" s="424">
        <v>34.08</v>
      </c>
      <c r="D108" s="424">
        <v>0</v>
      </c>
    </row>
    <row r="109" spans="1:4" ht="19.5" customHeight="1">
      <c r="A109" s="423" t="s">
        <v>233</v>
      </c>
      <c r="B109" s="424">
        <f t="shared" si="1"/>
        <v>1042.02</v>
      </c>
      <c r="C109" s="424">
        <v>0</v>
      </c>
      <c r="D109" s="424">
        <v>1042.02</v>
      </c>
    </row>
    <row r="110" spans="1:4" ht="19.5" customHeight="1">
      <c r="A110" s="423" t="s">
        <v>234</v>
      </c>
      <c r="B110" s="424">
        <f t="shared" si="1"/>
        <v>484.83</v>
      </c>
      <c r="C110" s="424">
        <f>SUM(C111:C114)</f>
        <v>312.95</v>
      </c>
      <c r="D110" s="424">
        <v>171.88</v>
      </c>
    </row>
    <row r="111" spans="1:4" ht="19.5" customHeight="1">
      <c r="A111" s="423" t="s">
        <v>235</v>
      </c>
      <c r="B111" s="424">
        <f t="shared" si="1"/>
        <v>286.2</v>
      </c>
      <c r="C111" s="424">
        <v>286.2</v>
      </c>
      <c r="D111" s="424">
        <v>0</v>
      </c>
    </row>
    <row r="112" spans="1:4" ht="19.5" customHeight="1">
      <c r="A112" s="423" t="s">
        <v>236</v>
      </c>
      <c r="B112" s="424">
        <f t="shared" si="1"/>
        <v>98.2</v>
      </c>
      <c r="C112" s="424">
        <v>0</v>
      </c>
      <c r="D112" s="424">
        <v>98.2</v>
      </c>
    </row>
    <row r="113" spans="1:4" ht="19.5" customHeight="1">
      <c r="A113" s="423" t="s">
        <v>237</v>
      </c>
      <c r="B113" s="424">
        <f t="shared" si="1"/>
        <v>59.93</v>
      </c>
      <c r="C113" s="424">
        <v>26.75</v>
      </c>
      <c r="D113" s="424">
        <v>33.18</v>
      </c>
    </row>
    <row r="114" spans="1:4" ht="19.5" customHeight="1">
      <c r="A114" s="423" t="s">
        <v>238</v>
      </c>
      <c r="B114" s="424">
        <f t="shared" si="1"/>
        <v>40.5</v>
      </c>
      <c r="C114" s="424">
        <v>0</v>
      </c>
      <c r="D114" s="424">
        <v>40.5</v>
      </c>
    </row>
    <row r="115" spans="1:4" ht="19.5" customHeight="1">
      <c r="A115" s="423" t="s">
        <v>239</v>
      </c>
      <c r="B115" s="424">
        <f t="shared" si="1"/>
        <v>1106.98</v>
      </c>
      <c r="C115" s="424">
        <f>SUM(C116:C118)</f>
        <v>702.33</v>
      </c>
      <c r="D115" s="424">
        <v>404.65</v>
      </c>
    </row>
    <row r="116" spans="1:4" ht="19.5" customHeight="1">
      <c r="A116" s="423" t="s">
        <v>240</v>
      </c>
      <c r="B116" s="424">
        <f t="shared" si="1"/>
        <v>725.28</v>
      </c>
      <c r="C116" s="424">
        <v>702.33</v>
      </c>
      <c r="D116" s="424">
        <v>22.95</v>
      </c>
    </row>
    <row r="117" spans="1:4" ht="19.5" customHeight="1">
      <c r="A117" s="423" t="s">
        <v>241</v>
      </c>
      <c r="B117" s="424">
        <f t="shared" si="1"/>
        <v>219.8</v>
      </c>
      <c r="C117" s="424">
        <v>0</v>
      </c>
      <c r="D117" s="424">
        <v>219.8</v>
      </c>
    </row>
    <row r="118" spans="1:4" ht="19.5" customHeight="1">
      <c r="A118" s="423" t="s">
        <v>242</v>
      </c>
      <c r="B118" s="424">
        <f t="shared" si="1"/>
        <v>161.9</v>
      </c>
      <c r="C118" s="424">
        <v>0</v>
      </c>
      <c r="D118" s="424">
        <v>161.9</v>
      </c>
    </row>
    <row r="119" spans="1:4" ht="19.5" customHeight="1">
      <c r="A119" s="423" t="s">
        <v>243</v>
      </c>
      <c r="B119" s="424">
        <f t="shared" si="1"/>
        <v>95.03</v>
      </c>
      <c r="C119" s="424">
        <f>SUM(C120:C123)</f>
        <v>58.01</v>
      </c>
      <c r="D119" s="424">
        <v>37.02</v>
      </c>
    </row>
    <row r="120" spans="1:4" ht="19.5" customHeight="1">
      <c r="A120" s="423" t="s">
        <v>244</v>
      </c>
      <c r="B120" s="424">
        <f t="shared" si="1"/>
        <v>44.05</v>
      </c>
      <c r="C120" s="424">
        <v>44.05</v>
      </c>
      <c r="D120" s="424">
        <v>0</v>
      </c>
    </row>
    <row r="121" spans="1:4" ht="19.5" customHeight="1">
      <c r="A121" s="423" t="s">
        <v>245</v>
      </c>
      <c r="B121" s="424">
        <f t="shared" si="1"/>
        <v>3</v>
      </c>
      <c r="C121" s="424">
        <v>0</v>
      </c>
      <c r="D121" s="424">
        <v>3</v>
      </c>
    </row>
    <row r="122" spans="1:4" ht="19.5" customHeight="1">
      <c r="A122" s="423" t="s">
        <v>246</v>
      </c>
      <c r="B122" s="424">
        <f t="shared" si="1"/>
        <v>13.96</v>
      </c>
      <c r="C122" s="424">
        <v>13.96</v>
      </c>
      <c r="D122" s="424">
        <v>0</v>
      </c>
    </row>
    <row r="123" spans="1:4" ht="19.5" customHeight="1">
      <c r="A123" s="423" t="s">
        <v>247</v>
      </c>
      <c r="B123" s="424">
        <f t="shared" si="1"/>
        <v>34.02</v>
      </c>
      <c r="C123" s="424">
        <v>0</v>
      </c>
      <c r="D123" s="424">
        <v>34.02</v>
      </c>
    </row>
    <row r="124" spans="1:4" ht="19.5" customHeight="1">
      <c r="A124" s="423" t="s">
        <v>248</v>
      </c>
      <c r="B124" s="424">
        <f t="shared" si="1"/>
        <v>12911.62</v>
      </c>
      <c r="C124" s="424">
        <f>SUM(C125:C135)</f>
        <v>8516.44</v>
      </c>
      <c r="D124" s="424">
        <v>4395.18</v>
      </c>
    </row>
    <row r="125" spans="1:4" ht="19.5" customHeight="1">
      <c r="A125" s="423" t="s">
        <v>244</v>
      </c>
      <c r="B125" s="424">
        <f t="shared" si="1"/>
        <v>9547.78</v>
      </c>
      <c r="C125" s="424">
        <v>7559.12</v>
      </c>
      <c r="D125" s="424">
        <v>1988.66</v>
      </c>
    </row>
    <row r="126" spans="1:4" ht="19.5" customHeight="1">
      <c r="A126" s="423" t="s">
        <v>245</v>
      </c>
      <c r="B126" s="424">
        <f t="shared" si="1"/>
        <v>342.65</v>
      </c>
      <c r="C126" s="424">
        <v>0</v>
      </c>
      <c r="D126" s="424">
        <v>342.65</v>
      </c>
    </row>
    <row r="127" spans="1:4" ht="19.5" customHeight="1">
      <c r="A127" s="423" t="s">
        <v>249</v>
      </c>
      <c r="B127" s="424">
        <f t="shared" si="1"/>
        <v>165.75</v>
      </c>
      <c r="C127" s="424">
        <v>0</v>
      </c>
      <c r="D127" s="424">
        <v>165.75</v>
      </c>
    </row>
    <row r="128" spans="1:4" ht="19.5" customHeight="1">
      <c r="A128" s="423" t="s">
        <v>250</v>
      </c>
      <c r="B128" s="424">
        <f t="shared" si="1"/>
        <v>866.34</v>
      </c>
      <c r="C128" s="424">
        <v>0</v>
      </c>
      <c r="D128" s="424">
        <v>866.34</v>
      </c>
    </row>
    <row r="129" spans="1:4" ht="19.5" customHeight="1">
      <c r="A129" s="423" t="s">
        <v>251</v>
      </c>
      <c r="B129" s="424">
        <f t="shared" si="1"/>
        <v>132.34</v>
      </c>
      <c r="C129" s="424">
        <v>0</v>
      </c>
      <c r="D129" s="425">
        <v>132.34</v>
      </c>
    </row>
    <row r="130" spans="1:4" ht="19.5" customHeight="1">
      <c r="A130" s="423" t="s">
        <v>252</v>
      </c>
      <c r="B130" s="424">
        <f t="shared" si="1"/>
        <v>1.75</v>
      </c>
      <c r="C130" s="424">
        <v>1.75</v>
      </c>
      <c r="D130" s="424">
        <v>0</v>
      </c>
    </row>
    <row r="131" spans="1:4" ht="19.5" customHeight="1">
      <c r="A131" s="423" t="s">
        <v>253</v>
      </c>
      <c r="B131" s="424">
        <f t="shared" si="1"/>
        <v>55.41</v>
      </c>
      <c r="C131" s="424">
        <v>0</v>
      </c>
      <c r="D131" s="424">
        <v>55.41</v>
      </c>
    </row>
    <row r="132" spans="1:4" ht="19.5" customHeight="1">
      <c r="A132" s="423" t="s">
        <v>254</v>
      </c>
      <c r="B132" s="424">
        <f t="shared" si="1"/>
        <v>170</v>
      </c>
      <c r="C132" s="424">
        <v>0</v>
      </c>
      <c r="D132" s="424">
        <v>170</v>
      </c>
    </row>
    <row r="133" spans="1:4" ht="19.5" customHeight="1">
      <c r="A133" s="423" t="s">
        <v>255</v>
      </c>
      <c r="B133" s="424">
        <f aca="true" t="shared" si="2" ref="B133:B196">C133+D133</f>
        <v>269.6</v>
      </c>
      <c r="C133" s="424">
        <v>0</v>
      </c>
      <c r="D133" s="424">
        <v>269.6</v>
      </c>
    </row>
    <row r="134" spans="1:4" ht="19.5" customHeight="1">
      <c r="A134" s="423" t="s">
        <v>246</v>
      </c>
      <c r="B134" s="424">
        <f t="shared" si="2"/>
        <v>1314.96</v>
      </c>
      <c r="C134" s="424">
        <v>955.57</v>
      </c>
      <c r="D134" s="424">
        <v>359.39</v>
      </c>
    </row>
    <row r="135" spans="1:4" ht="19.5" customHeight="1">
      <c r="A135" s="423" t="s">
        <v>256</v>
      </c>
      <c r="B135" s="424">
        <f t="shared" si="2"/>
        <v>45.04</v>
      </c>
      <c r="C135" s="424">
        <v>0</v>
      </c>
      <c r="D135" s="424">
        <v>45.04</v>
      </c>
    </row>
    <row r="136" spans="1:4" ht="19.5" customHeight="1">
      <c r="A136" s="423" t="s">
        <v>257</v>
      </c>
      <c r="B136" s="424">
        <f t="shared" si="2"/>
        <v>13164.93</v>
      </c>
      <c r="C136" s="424">
        <f>SUM(C137:C138)</f>
        <v>1512.36</v>
      </c>
      <c r="D136" s="424">
        <v>11652.57</v>
      </c>
    </row>
    <row r="137" spans="1:4" ht="19.5" customHeight="1">
      <c r="A137" s="423" t="s">
        <v>258</v>
      </c>
      <c r="B137" s="424">
        <f t="shared" si="2"/>
        <v>100</v>
      </c>
      <c r="C137" s="424">
        <v>0</v>
      </c>
      <c r="D137" s="424">
        <v>100</v>
      </c>
    </row>
    <row r="138" spans="1:4" ht="19.5" customHeight="1">
      <c r="A138" s="423" t="s">
        <v>259</v>
      </c>
      <c r="B138" s="424">
        <f t="shared" si="2"/>
        <v>13064.93</v>
      </c>
      <c r="C138" s="424">
        <v>1512.36</v>
      </c>
      <c r="D138" s="425">
        <v>11552.57</v>
      </c>
    </row>
    <row r="139" spans="1:4" ht="19.5" customHeight="1">
      <c r="A139" s="423" t="s">
        <v>12</v>
      </c>
      <c r="B139" s="424">
        <f t="shared" si="2"/>
        <v>69191.67</v>
      </c>
      <c r="C139" s="424">
        <f>C140+C147+C151+C157+C168+C172+C176</f>
        <v>32980.09</v>
      </c>
      <c r="D139" s="424">
        <v>36211.58</v>
      </c>
    </row>
    <row r="140" spans="1:4" ht="19.5" customHeight="1">
      <c r="A140" s="423" t="s">
        <v>260</v>
      </c>
      <c r="B140" s="424">
        <f t="shared" si="2"/>
        <v>54122.23</v>
      </c>
      <c r="C140" s="424">
        <f>SUM(C141:C146)</f>
        <v>23660.33</v>
      </c>
      <c r="D140" s="424">
        <v>30461.9</v>
      </c>
    </row>
    <row r="141" spans="1:4" ht="19.5" customHeight="1">
      <c r="A141" s="423" t="s">
        <v>261</v>
      </c>
      <c r="B141" s="424">
        <f t="shared" si="2"/>
        <v>25072.33</v>
      </c>
      <c r="C141" s="424">
        <v>23660.33</v>
      </c>
      <c r="D141" s="424">
        <v>1412</v>
      </c>
    </row>
    <row r="142" spans="1:4" ht="19.5" customHeight="1">
      <c r="A142" s="423" t="s">
        <v>262</v>
      </c>
      <c r="B142" s="424">
        <f t="shared" si="2"/>
        <v>21514.95</v>
      </c>
      <c r="C142" s="424">
        <v>0</v>
      </c>
      <c r="D142" s="424">
        <v>21514.95</v>
      </c>
    </row>
    <row r="143" spans="1:4" ht="19.5" customHeight="1">
      <c r="A143" s="423" t="s">
        <v>263</v>
      </c>
      <c r="B143" s="424">
        <f t="shared" si="2"/>
        <v>142</v>
      </c>
      <c r="C143" s="424">
        <v>0</v>
      </c>
      <c r="D143" s="424">
        <v>142</v>
      </c>
    </row>
    <row r="144" spans="1:4" ht="19.5" customHeight="1">
      <c r="A144" s="423" t="s">
        <v>264</v>
      </c>
      <c r="B144" s="424">
        <f t="shared" si="2"/>
        <v>796.55</v>
      </c>
      <c r="C144" s="424">
        <v>0</v>
      </c>
      <c r="D144" s="424">
        <v>796.55</v>
      </c>
    </row>
    <row r="145" spans="1:4" ht="19.5" customHeight="1">
      <c r="A145" s="423" t="s">
        <v>265</v>
      </c>
      <c r="B145" s="424">
        <f t="shared" si="2"/>
        <v>23.4</v>
      </c>
      <c r="C145" s="424">
        <v>0</v>
      </c>
      <c r="D145" s="424">
        <v>23.4</v>
      </c>
    </row>
    <row r="146" spans="1:4" ht="19.5" customHeight="1">
      <c r="A146" s="423" t="s">
        <v>266</v>
      </c>
      <c r="B146" s="424">
        <f t="shared" si="2"/>
        <v>6573</v>
      </c>
      <c r="C146" s="424">
        <v>0</v>
      </c>
      <c r="D146" s="425">
        <v>6573</v>
      </c>
    </row>
    <row r="147" spans="1:4" ht="19.5" customHeight="1">
      <c r="A147" s="423" t="s">
        <v>267</v>
      </c>
      <c r="B147" s="424">
        <f t="shared" si="2"/>
        <v>2403.58</v>
      </c>
      <c r="C147" s="424">
        <f>SUM(C148:C150)</f>
        <v>1630.58</v>
      </c>
      <c r="D147" s="424">
        <v>773</v>
      </c>
    </row>
    <row r="148" spans="1:4" ht="19.5" customHeight="1">
      <c r="A148" s="423" t="s">
        <v>268</v>
      </c>
      <c r="B148" s="424">
        <f t="shared" si="2"/>
        <v>1829.01</v>
      </c>
      <c r="C148" s="424">
        <v>1561.51</v>
      </c>
      <c r="D148" s="424">
        <v>267.5</v>
      </c>
    </row>
    <row r="149" spans="1:4" ht="19.5" customHeight="1">
      <c r="A149" s="423" t="s">
        <v>269</v>
      </c>
      <c r="B149" s="424">
        <f t="shared" si="2"/>
        <v>505.5</v>
      </c>
      <c r="C149" s="424">
        <v>0</v>
      </c>
      <c r="D149" s="424">
        <v>505.5</v>
      </c>
    </row>
    <row r="150" spans="1:4" ht="19.5" customHeight="1">
      <c r="A150" s="423" t="s">
        <v>270</v>
      </c>
      <c r="B150" s="424">
        <f t="shared" si="2"/>
        <v>69.07</v>
      </c>
      <c r="C150" s="424">
        <v>69.07</v>
      </c>
      <c r="D150" s="424">
        <v>0</v>
      </c>
    </row>
    <row r="151" spans="1:4" ht="19.5" customHeight="1">
      <c r="A151" s="423" t="s">
        <v>271</v>
      </c>
      <c r="B151" s="424">
        <f t="shared" si="2"/>
        <v>5982.35</v>
      </c>
      <c r="C151" s="424">
        <f>SUM(C152:C156)</f>
        <v>2674.06</v>
      </c>
      <c r="D151" s="424">
        <v>3308.29</v>
      </c>
    </row>
    <row r="152" spans="1:4" ht="19.5" customHeight="1">
      <c r="A152" s="423" t="s">
        <v>272</v>
      </c>
      <c r="B152" s="424">
        <f t="shared" si="2"/>
        <v>2537.96</v>
      </c>
      <c r="C152" s="424">
        <v>2520.07</v>
      </c>
      <c r="D152" s="424">
        <v>17.89</v>
      </c>
    </row>
    <row r="153" spans="1:4" ht="19.5" customHeight="1">
      <c r="A153" s="423" t="s">
        <v>273</v>
      </c>
      <c r="B153" s="424">
        <f t="shared" si="2"/>
        <v>1312</v>
      </c>
      <c r="C153" s="424">
        <v>0</v>
      </c>
      <c r="D153" s="424">
        <v>1312</v>
      </c>
    </row>
    <row r="154" spans="1:4" ht="19.5" customHeight="1">
      <c r="A154" s="423" t="s">
        <v>274</v>
      </c>
      <c r="B154" s="424">
        <f t="shared" si="2"/>
        <v>1311.4</v>
      </c>
      <c r="C154" s="424">
        <v>0</v>
      </c>
      <c r="D154" s="424">
        <v>1311.4</v>
      </c>
    </row>
    <row r="155" spans="1:4" ht="19.5" customHeight="1">
      <c r="A155" s="423" t="s">
        <v>275</v>
      </c>
      <c r="B155" s="424">
        <f t="shared" si="2"/>
        <v>153.99</v>
      </c>
      <c r="C155" s="424">
        <v>153.99</v>
      </c>
      <c r="D155" s="424">
        <v>0</v>
      </c>
    </row>
    <row r="156" spans="1:4" ht="19.5" customHeight="1">
      <c r="A156" s="423" t="s">
        <v>276</v>
      </c>
      <c r="B156" s="424">
        <f t="shared" si="2"/>
        <v>667</v>
      </c>
      <c r="C156" s="424">
        <v>0</v>
      </c>
      <c r="D156" s="424">
        <v>667</v>
      </c>
    </row>
    <row r="157" spans="1:4" ht="19.5" customHeight="1">
      <c r="A157" s="423" t="s">
        <v>277</v>
      </c>
      <c r="B157" s="424">
        <f t="shared" si="2"/>
        <v>1927.62</v>
      </c>
      <c r="C157" s="424">
        <f>SUM(C158:C167)</f>
        <v>1057.16</v>
      </c>
      <c r="D157" s="424">
        <v>870.46</v>
      </c>
    </row>
    <row r="158" spans="1:4" ht="19.5" customHeight="1">
      <c r="A158" s="423" t="s">
        <v>278</v>
      </c>
      <c r="B158" s="424">
        <f t="shared" si="2"/>
        <v>877.79</v>
      </c>
      <c r="C158" s="424">
        <v>826.52</v>
      </c>
      <c r="D158" s="424">
        <v>51.27</v>
      </c>
    </row>
    <row r="159" spans="1:4" ht="19.5" customHeight="1">
      <c r="A159" s="423" t="s">
        <v>279</v>
      </c>
      <c r="B159" s="424">
        <f t="shared" si="2"/>
        <v>57.97</v>
      </c>
      <c r="C159" s="424">
        <v>0</v>
      </c>
      <c r="D159" s="424">
        <v>57.97</v>
      </c>
    </row>
    <row r="160" spans="1:4" ht="19.5" customHeight="1">
      <c r="A160" s="423" t="s">
        <v>280</v>
      </c>
      <c r="B160" s="424">
        <f t="shared" si="2"/>
        <v>50.7</v>
      </c>
      <c r="C160" s="424">
        <v>0</v>
      </c>
      <c r="D160" s="424">
        <v>50.7</v>
      </c>
    </row>
    <row r="161" spans="1:4" ht="19.5" customHeight="1">
      <c r="A161" s="423" t="s">
        <v>281</v>
      </c>
      <c r="B161" s="424">
        <f t="shared" si="2"/>
        <v>2.9</v>
      </c>
      <c r="C161" s="424">
        <v>0</v>
      </c>
      <c r="D161" s="424">
        <v>2.9</v>
      </c>
    </row>
    <row r="162" spans="1:4" ht="19.5" customHeight="1">
      <c r="A162" s="423" t="s">
        <v>282</v>
      </c>
      <c r="B162" s="424">
        <f t="shared" si="2"/>
        <v>28.9</v>
      </c>
      <c r="C162" s="424">
        <v>0</v>
      </c>
      <c r="D162" s="424">
        <v>28.9</v>
      </c>
    </row>
    <row r="163" spans="1:4" ht="19.5" customHeight="1">
      <c r="A163" s="423" t="s">
        <v>283</v>
      </c>
      <c r="B163" s="424">
        <f t="shared" si="2"/>
        <v>480.72</v>
      </c>
      <c r="C163" s="424">
        <v>221.82</v>
      </c>
      <c r="D163" s="424">
        <v>258.9</v>
      </c>
    </row>
    <row r="164" spans="1:4" ht="19.5" customHeight="1">
      <c r="A164" s="423" t="s">
        <v>284</v>
      </c>
      <c r="B164" s="424">
        <f t="shared" si="2"/>
        <v>8.7</v>
      </c>
      <c r="C164" s="424">
        <v>0</v>
      </c>
      <c r="D164" s="424">
        <v>8.7</v>
      </c>
    </row>
    <row r="165" spans="1:4" ht="19.5" customHeight="1">
      <c r="A165" s="423" t="s">
        <v>285</v>
      </c>
      <c r="B165" s="424">
        <f t="shared" si="2"/>
        <v>100</v>
      </c>
      <c r="C165" s="424">
        <v>0</v>
      </c>
      <c r="D165" s="424">
        <v>100</v>
      </c>
    </row>
    <row r="166" spans="1:4" ht="19.5" customHeight="1">
      <c r="A166" s="423" t="s">
        <v>286</v>
      </c>
      <c r="B166" s="424">
        <f t="shared" si="2"/>
        <v>8.82</v>
      </c>
      <c r="C166" s="424">
        <v>8.82</v>
      </c>
      <c r="D166" s="424">
        <v>0</v>
      </c>
    </row>
    <row r="167" spans="1:4" ht="19.5" customHeight="1">
      <c r="A167" s="423" t="s">
        <v>287</v>
      </c>
      <c r="B167" s="424">
        <f t="shared" si="2"/>
        <v>311.12</v>
      </c>
      <c r="C167" s="424">
        <v>0</v>
      </c>
      <c r="D167" s="424">
        <v>311.12</v>
      </c>
    </row>
    <row r="168" spans="1:4" ht="19.5" customHeight="1">
      <c r="A168" s="423" t="s">
        <v>288</v>
      </c>
      <c r="B168" s="424">
        <f t="shared" si="2"/>
        <v>2538.18</v>
      </c>
      <c r="C168" s="424">
        <f>SUM(C169:C171)</f>
        <v>2299.33</v>
      </c>
      <c r="D168" s="424">
        <v>238.85</v>
      </c>
    </row>
    <row r="169" spans="1:4" ht="19.5" customHeight="1">
      <c r="A169" s="423" t="s">
        <v>289</v>
      </c>
      <c r="B169" s="424">
        <f t="shared" si="2"/>
        <v>2518.29</v>
      </c>
      <c r="C169" s="424">
        <v>2299.33</v>
      </c>
      <c r="D169" s="424">
        <v>218.96</v>
      </c>
    </row>
    <row r="170" spans="1:4" ht="19.5" customHeight="1">
      <c r="A170" s="423" t="s">
        <v>290</v>
      </c>
      <c r="B170" s="424">
        <f t="shared" si="2"/>
        <v>8.67</v>
      </c>
      <c r="C170" s="424">
        <v>0</v>
      </c>
      <c r="D170" s="424">
        <v>8.67</v>
      </c>
    </row>
    <row r="171" spans="1:4" ht="19.5" customHeight="1">
      <c r="A171" s="423" t="s">
        <v>291</v>
      </c>
      <c r="B171" s="424">
        <f t="shared" si="2"/>
        <v>11.22</v>
      </c>
      <c r="C171" s="424">
        <v>0</v>
      </c>
      <c r="D171" s="424">
        <v>11.22</v>
      </c>
    </row>
    <row r="172" spans="1:4" ht="19.5" customHeight="1">
      <c r="A172" s="423" t="s">
        <v>292</v>
      </c>
      <c r="B172" s="424">
        <f t="shared" si="2"/>
        <v>1977.48</v>
      </c>
      <c r="C172" s="424">
        <f>SUM(C173:C175)</f>
        <v>1492.1</v>
      </c>
      <c r="D172" s="424">
        <v>485.38</v>
      </c>
    </row>
    <row r="173" spans="1:4" ht="19.5" customHeight="1">
      <c r="A173" s="423" t="s">
        <v>293</v>
      </c>
      <c r="B173" s="424">
        <f t="shared" si="2"/>
        <v>1632.68</v>
      </c>
      <c r="C173" s="424">
        <v>1492.1</v>
      </c>
      <c r="D173" s="424">
        <v>140.58</v>
      </c>
    </row>
    <row r="174" spans="1:4" ht="19.5" customHeight="1">
      <c r="A174" s="423" t="s">
        <v>294</v>
      </c>
      <c r="B174" s="424">
        <f t="shared" si="2"/>
        <v>328.92</v>
      </c>
      <c r="C174" s="424">
        <v>0</v>
      </c>
      <c r="D174" s="424">
        <v>328.92</v>
      </c>
    </row>
    <row r="175" spans="1:4" ht="19.5" customHeight="1">
      <c r="A175" s="423" t="s">
        <v>295</v>
      </c>
      <c r="B175" s="424">
        <f t="shared" si="2"/>
        <v>15.88</v>
      </c>
      <c r="C175" s="424">
        <v>0</v>
      </c>
      <c r="D175" s="424">
        <v>15.88</v>
      </c>
    </row>
    <row r="176" spans="1:4" ht="19.5" customHeight="1">
      <c r="A176" s="423" t="s">
        <v>296</v>
      </c>
      <c r="B176" s="424">
        <f t="shared" si="2"/>
        <v>240.23</v>
      </c>
      <c r="C176" s="424">
        <f>SUM(C177:C178)</f>
        <v>166.53</v>
      </c>
      <c r="D176" s="424">
        <v>73.7</v>
      </c>
    </row>
    <row r="177" spans="1:4" ht="19.5" customHeight="1">
      <c r="A177" s="423" t="s">
        <v>297</v>
      </c>
      <c r="B177" s="424">
        <f t="shared" si="2"/>
        <v>166.53</v>
      </c>
      <c r="C177" s="424">
        <v>166.53</v>
      </c>
      <c r="D177" s="424">
        <v>0</v>
      </c>
    </row>
    <row r="178" spans="1:4" ht="19.5" customHeight="1">
      <c r="A178" s="423" t="s">
        <v>298</v>
      </c>
      <c r="B178" s="424">
        <f t="shared" si="2"/>
        <v>73.7</v>
      </c>
      <c r="C178" s="424">
        <v>0</v>
      </c>
      <c r="D178" s="424">
        <v>73.7</v>
      </c>
    </row>
    <row r="179" spans="1:4" ht="19.5" customHeight="1">
      <c r="A179" s="423" t="s">
        <v>14</v>
      </c>
      <c r="B179" s="424">
        <f t="shared" si="2"/>
        <v>164410.69</v>
      </c>
      <c r="C179" s="424">
        <f>C180+C184+C190+C195+C197+C200+C202+C205+C207</f>
        <v>61012.19</v>
      </c>
      <c r="D179" s="424">
        <f>D180+D184+D190+D195+D197+D200+D202+D205+D207</f>
        <v>103398.5</v>
      </c>
    </row>
    <row r="180" spans="1:4" ht="19.5" customHeight="1">
      <c r="A180" s="423" t="s">
        <v>299</v>
      </c>
      <c r="B180" s="424">
        <f t="shared" si="2"/>
        <v>1634.36</v>
      </c>
      <c r="C180" s="424">
        <f>SUM(C181:C183)</f>
        <v>553.35</v>
      </c>
      <c r="D180" s="424">
        <v>1081.01</v>
      </c>
    </row>
    <row r="181" spans="1:4" ht="19.5" customHeight="1">
      <c r="A181" s="423" t="s">
        <v>300</v>
      </c>
      <c r="B181" s="424">
        <f t="shared" si="2"/>
        <v>553.35</v>
      </c>
      <c r="C181" s="424">
        <v>553.35</v>
      </c>
      <c r="D181" s="424">
        <v>0</v>
      </c>
    </row>
    <row r="182" spans="1:4" ht="19.5" customHeight="1">
      <c r="A182" s="423" t="s">
        <v>301</v>
      </c>
      <c r="B182" s="424">
        <f t="shared" si="2"/>
        <v>1056.01</v>
      </c>
      <c r="C182" s="424">
        <v>0</v>
      </c>
      <c r="D182" s="424">
        <v>1056.01</v>
      </c>
    </row>
    <row r="183" spans="1:4" ht="19.5" customHeight="1">
      <c r="A183" s="423" t="s">
        <v>302</v>
      </c>
      <c r="B183" s="424">
        <f t="shared" si="2"/>
        <v>25</v>
      </c>
      <c r="C183" s="424">
        <v>0</v>
      </c>
      <c r="D183" s="424">
        <v>25</v>
      </c>
    </row>
    <row r="184" spans="1:4" ht="19.5" customHeight="1">
      <c r="A184" s="423" t="s">
        <v>303</v>
      </c>
      <c r="B184" s="424">
        <f t="shared" si="2"/>
        <v>77509.12</v>
      </c>
      <c r="C184" s="424">
        <f>SUM(C185:C189)</f>
        <v>42671.18</v>
      </c>
      <c r="D184" s="424">
        <f>SUM(D185:D189)</f>
        <v>34837.94</v>
      </c>
    </row>
    <row r="185" spans="1:4" ht="19.5" customHeight="1">
      <c r="A185" s="423" t="s">
        <v>304</v>
      </c>
      <c r="B185" s="424">
        <f t="shared" si="2"/>
        <v>4308.26</v>
      </c>
      <c r="C185" s="424">
        <v>1776.77</v>
      </c>
      <c r="D185" s="424">
        <v>2531.49</v>
      </c>
    </row>
    <row r="186" spans="1:4" ht="19.5" customHeight="1">
      <c r="A186" s="423" t="s">
        <v>305</v>
      </c>
      <c r="B186" s="424">
        <f t="shared" si="2"/>
        <v>21271.27</v>
      </c>
      <c r="C186" s="424">
        <v>19384.33</v>
      </c>
      <c r="D186" s="424">
        <v>1886.94</v>
      </c>
    </row>
    <row r="187" spans="1:4" ht="19.5" customHeight="1">
      <c r="A187" s="423" t="s">
        <v>306</v>
      </c>
      <c r="B187" s="424">
        <f t="shared" si="2"/>
        <v>21562.01</v>
      </c>
      <c r="C187" s="425">
        <f>10+12398.5</f>
        <v>12408.5</v>
      </c>
      <c r="D187" s="424">
        <f>9153.51</f>
        <v>9153.51</v>
      </c>
    </row>
    <row r="188" spans="1:4" ht="19.5" customHeight="1">
      <c r="A188" s="423" t="s">
        <v>307</v>
      </c>
      <c r="B188" s="424">
        <f t="shared" si="2"/>
        <v>29542.58</v>
      </c>
      <c r="C188" s="424">
        <v>9101.58</v>
      </c>
      <c r="D188" s="424">
        <v>20441</v>
      </c>
    </row>
    <row r="189" spans="1:4" s="414" customFormat="1" ht="19.5" customHeight="1">
      <c r="A189" s="423" t="s">
        <v>308</v>
      </c>
      <c r="B189" s="424">
        <f t="shared" si="2"/>
        <v>825</v>
      </c>
      <c r="C189" s="424">
        <v>0</v>
      </c>
      <c r="D189" s="424">
        <v>825</v>
      </c>
    </row>
    <row r="190" spans="1:4" s="414" customFormat="1" ht="19.5" customHeight="1">
      <c r="A190" s="423" t="s">
        <v>309</v>
      </c>
      <c r="B190" s="424">
        <f t="shared" si="2"/>
        <v>43330.04</v>
      </c>
      <c r="C190" s="424">
        <f>SUM(C191:C194)</f>
        <v>14595.6</v>
      </c>
      <c r="D190" s="424">
        <v>28734.44</v>
      </c>
    </row>
    <row r="191" spans="1:4" s="414" customFormat="1" ht="19.5" customHeight="1">
      <c r="A191" s="423" t="s">
        <v>310</v>
      </c>
      <c r="B191" s="424">
        <f t="shared" si="2"/>
        <v>11472.89</v>
      </c>
      <c r="C191" s="424">
        <v>6202.71</v>
      </c>
      <c r="D191" s="424">
        <v>5270.18</v>
      </c>
    </row>
    <row r="192" spans="1:4" ht="19.5" customHeight="1">
      <c r="A192" s="423" t="s">
        <v>311</v>
      </c>
      <c r="B192" s="424">
        <f t="shared" si="2"/>
        <v>7189.18</v>
      </c>
      <c r="C192" s="425">
        <f>20+1203.18</f>
        <v>1223.18</v>
      </c>
      <c r="D192" s="424">
        <v>5966</v>
      </c>
    </row>
    <row r="193" spans="1:4" ht="19.5" customHeight="1">
      <c r="A193" s="423" t="s">
        <v>312</v>
      </c>
      <c r="B193" s="424">
        <f t="shared" si="2"/>
        <v>24091.5</v>
      </c>
      <c r="C193" s="424">
        <v>6706.27</v>
      </c>
      <c r="D193" s="424">
        <v>17385.23</v>
      </c>
    </row>
    <row r="194" spans="1:4" ht="19.5" customHeight="1">
      <c r="A194" s="423" t="s">
        <v>313</v>
      </c>
      <c r="B194" s="424">
        <f t="shared" si="2"/>
        <v>576.47</v>
      </c>
      <c r="C194" s="424">
        <v>463.44</v>
      </c>
      <c r="D194" s="424">
        <v>113.03</v>
      </c>
    </row>
    <row r="195" spans="1:4" ht="19.5" customHeight="1">
      <c r="A195" s="423" t="s">
        <v>314</v>
      </c>
      <c r="B195" s="424">
        <f t="shared" si="2"/>
        <v>399.19</v>
      </c>
      <c r="C195" s="424">
        <f>C196</f>
        <v>126.08</v>
      </c>
      <c r="D195" s="424">
        <v>273.11</v>
      </c>
    </row>
    <row r="196" spans="1:4" ht="19.5" customHeight="1">
      <c r="A196" s="423" t="s">
        <v>315</v>
      </c>
      <c r="B196" s="424">
        <f t="shared" si="2"/>
        <v>399.19</v>
      </c>
      <c r="C196" s="424">
        <v>126.08</v>
      </c>
      <c r="D196" s="424">
        <v>273.11</v>
      </c>
    </row>
    <row r="197" spans="1:4" ht="19.5" customHeight="1">
      <c r="A197" s="423" t="s">
        <v>316</v>
      </c>
      <c r="B197" s="424">
        <f aca="true" t="shared" si="3" ref="B197:B260">C197+D197</f>
        <v>221.81</v>
      </c>
      <c r="C197" s="424">
        <f>SUM(C198:C199)</f>
        <v>215.31</v>
      </c>
      <c r="D197" s="424">
        <v>6.5</v>
      </c>
    </row>
    <row r="198" spans="1:4" ht="19.5" customHeight="1">
      <c r="A198" s="423" t="s">
        <v>317</v>
      </c>
      <c r="B198" s="424">
        <f t="shared" si="3"/>
        <v>6.5</v>
      </c>
      <c r="C198" s="424">
        <v>0</v>
      </c>
      <c r="D198" s="424">
        <v>6.5</v>
      </c>
    </row>
    <row r="199" spans="1:4" ht="19.5" customHeight="1">
      <c r="A199" s="423" t="s">
        <v>318</v>
      </c>
      <c r="B199" s="424">
        <f t="shared" si="3"/>
        <v>215.31</v>
      </c>
      <c r="C199" s="424">
        <v>215.31</v>
      </c>
      <c r="D199" s="424">
        <v>0</v>
      </c>
    </row>
    <row r="200" spans="1:4" ht="19.5" customHeight="1">
      <c r="A200" s="423" t="s">
        <v>319</v>
      </c>
      <c r="B200" s="424">
        <f t="shared" si="3"/>
        <v>896.47</v>
      </c>
      <c r="C200" s="424">
        <f>C201</f>
        <v>896.47</v>
      </c>
      <c r="D200" s="424">
        <v>0</v>
      </c>
    </row>
    <row r="201" spans="1:4" ht="19.5" customHeight="1">
      <c r="A201" s="423" t="s">
        <v>320</v>
      </c>
      <c r="B201" s="424">
        <f t="shared" si="3"/>
        <v>896.47</v>
      </c>
      <c r="C201" s="424">
        <v>896.47</v>
      </c>
      <c r="D201" s="424">
        <v>0</v>
      </c>
    </row>
    <row r="202" spans="1:4" ht="20.25" customHeight="1">
      <c r="A202" s="423" t="s">
        <v>321</v>
      </c>
      <c r="B202" s="424">
        <f t="shared" si="3"/>
        <v>3317.76</v>
      </c>
      <c r="C202" s="424">
        <f>SUM(C203:C204)</f>
        <v>953.28</v>
      </c>
      <c r="D202" s="424">
        <v>2364.48</v>
      </c>
    </row>
    <row r="203" spans="1:4" ht="20.25" customHeight="1">
      <c r="A203" s="423" t="s">
        <v>322</v>
      </c>
      <c r="B203" s="424">
        <f t="shared" si="3"/>
        <v>3303.31</v>
      </c>
      <c r="C203" s="424">
        <v>953.28</v>
      </c>
      <c r="D203" s="424">
        <v>2350.03</v>
      </c>
    </row>
    <row r="204" spans="1:4" ht="20.25" customHeight="1">
      <c r="A204" s="423" t="s">
        <v>323</v>
      </c>
      <c r="B204" s="424">
        <f t="shared" si="3"/>
        <v>14.45</v>
      </c>
      <c r="C204" s="424">
        <v>0</v>
      </c>
      <c r="D204" s="424">
        <v>14.45</v>
      </c>
    </row>
    <row r="205" spans="1:4" ht="20.25" customHeight="1">
      <c r="A205" s="423" t="s">
        <v>324</v>
      </c>
      <c r="B205" s="424">
        <f t="shared" si="3"/>
        <v>11368</v>
      </c>
      <c r="C205" s="424">
        <f>C206</f>
        <v>0</v>
      </c>
      <c r="D205" s="424">
        <v>11368</v>
      </c>
    </row>
    <row r="206" spans="1:4" ht="20.25" customHeight="1">
      <c r="A206" s="423" t="s">
        <v>325</v>
      </c>
      <c r="B206" s="424">
        <f t="shared" si="3"/>
        <v>11368</v>
      </c>
      <c r="C206" s="424">
        <v>0</v>
      </c>
      <c r="D206" s="424">
        <v>11368</v>
      </c>
    </row>
    <row r="207" spans="1:4" ht="20.25" customHeight="1">
      <c r="A207" s="423" t="s">
        <v>326</v>
      </c>
      <c r="B207" s="424">
        <f t="shared" si="3"/>
        <v>25733.94</v>
      </c>
      <c r="C207" s="424">
        <f>SUM(C208:C209)</f>
        <v>1000.92</v>
      </c>
      <c r="D207" s="424">
        <v>24733.02</v>
      </c>
    </row>
    <row r="208" spans="1:4" ht="20.25" customHeight="1">
      <c r="A208" s="423" t="s">
        <v>327</v>
      </c>
      <c r="B208" s="424">
        <f t="shared" si="3"/>
        <v>0.89</v>
      </c>
      <c r="C208" s="424">
        <v>0.89</v>
      </c>
      <c r="D208" s="424">
        <v>0</v>
      </c>
    </row>
    <row r="209" spans="1:4" ht="20.25" customHeight="1">
      <c r="A209" s="423" t="s">
        <v>327</v>
      </c>
      <c r="B209" s="424">
        <f t="shared" si="3"/>
        <v>25733.05</v>
      </c>
      <c r="C209" s="424">
        <v>1000.03</v>
      </c>
      <c r="D209" s="424">
        <v>24733.02</v>
      </c>
    </row>
    <row r="210" spans="1:4" ht="20.25" customHeight="1">
      <c r="A210" s="423" t="s">
        <v>16</v>
      </c>
      <c r="B210" s="424">
        <f t="shared" si="3"/>
        <v>8274.08</v>
      </c>
      <c r="C210" s="424">
        <f>C211+C215+C217+C220+C224+C226+C229+C234</f>
        <v>1878.3</v>
      </c>
      <c r="D210" s="424">
        <v>6395.78</v>
      </c>
    </row>
    <row r="211" spans="1:4" ht="20.25" customHeight="1">
      <c r="A211" s="423" t="s">
        <v>328</v>
      </c>
      <c r="B211" s="424">
        <f t="shared" si="3"/>
        <v>617.15</v>
      </c>
      <c r="C211" s="424">
        <f>SUM(C212:C214)</f>
        <v>287.97</v>
      </c>
      <c r="D211" s="424">
        <v>329.18</v>
      </c>
    </row>
    <row r="212" spans="1:4" ht="20.25" customHeight="1">
      <c r="A212" s="423" t="s">
        <v>329</v>
      </c>
      <c r="B212" s="424">
        <f t="shared" si="3"/>
        <v>287.97</v>
      </c>
      <c r="C212" s="424">
        <v>287.97</v>
      </c>
      <c r="D212" s="424">
        <v>0</v>
      </c>
    </row>
    <row r="213" spans="1:4" ht="20.25" customHeight="1">
      <c r="A213" s="423" t="s">
        <v>330</v>
      </c>
      <c r="B213" s="424">
        <f t="shared" si="3"/>
        <v>54.18</v>
      </c>
      <c r="C213" s="424">
        <v>0</v>
      </c>
      <c r="D213" s="424">
        <v>54.18</v>
      </c>
    </row>
    <row r="214" spans="1:4" ht="20.25" customHeight="1">
      <c r="A214" s="423" t="s">
        <v>331</v>
      </c>
      <c r="B214" s="424">
        <f t="shared" si="3"/>
        <v>275</v>
      </c>
      <c r="C214" s="424">
        <v>0</v>
      </c>
      <c r="D214" s="424">
        <v>275</v>
      </c>
    </row>
    <row r="215" spans="1:4" ht="20.25" customHeight="1">
      <c r="A215" s="423" t="s">
        <v>332</v>
      </c>
      <c r="B215" s="424">
        <f t="shared" si="3"/>
        <v>60</v>
      </c>
      <c r="C215" s="424">
        <f>C216</f>
        <v>0</v>
      </c>
      <c r="D215" s="424">
        <v>60</v>
      </c>
    </row>
    <row r="216" spans="1:4" ht="20.25" customHeight="1">
      <c r="A216" s="423" t="s">
        <v>333</v>
      </c>
      <c r="B216" s="424">
        <f t="shared" si="3"/>
        <v>60</v>
      </c>
      <c r="C216" s="424">
        <v>0</v>
      </c>
      <c r="D216" s="424">
        <v>60</v>
      </c>
    </row>
    <row r="217" spans="1:4" ht="20.25" customHeight="1">
      <c r="A217" s="423" t="s">
        <v>334</v>
      </c>
      <c r="B217" s="424">
        <f t="shared" si="3"/>
        <v>943.69</v>
      </c>
      <c r="C217" s="424">
        <f>SUM(C218:C219)</f>
        <v>922.19</v>
      </c>
      <c r="D217" s="424">
        <v>21.5</v>
      </c>
    </row>
    <row r="218" spans="1:4" ht="20.25" customHeight="1">
      <c r="A218" s="423" t="s">
        <v>335</v>
      </c>
      <c r="B218" s="424">
        <f t="shared" si="3"/>
        <v>922.19</v>
      </c>
      <c r="C218" s="424">
        <v>922.19</v>
      </c>
      <c r="D218" s="424">
        <v>0</v>
      </c>
    </row>
    <row r="219" spans="1:4" ht="20.25" customHeight="1">
      <c r="A219" s="423" t="s">
        <v>336</v>
      </c>
      <c r="B219" s="424">
        <f t="shared" si="3"/>
        <v>21.5</v>
      </c>
      <c r="C219" s="424">
        <v>0</v>
      </c>
      <c r="D219" s="424">
        <v>21.5</v>
      </c>
    </row>
    <row r="220" spans="1:4" ht="20.25" customHeight="1">
      <c r="A220" s="423" t="s">
        <v>337</v>
      </c>
      <c r="B220" s="424">
        <f t="shared" si="3"/>
        <v>2030.01</v>
      </c>
      <c r="C220" s="424">
        <f>SUM(C221:C223)</f>
        <v>165.01</v>
      </c>
      <c r="D220" s="424">
        <v>1865</v>
      </c>
    </row>
    <row r="221" spans="1:4" ht="20.25" customHeight="1">
      <c r="A221" s="423" t="s">
        <v>338</v>
      </c>
      <c r="B221" s="424">
        <f t="shared" si="3"/>
        <v>165.01</v>
      </c>
      <c r="C221" s="424">
        <v>165.01</v>
      </c>
      <c r="D221" s="424">
        <v>0</v>
      </c>
    </row>
    <row r="222" spans="1:4" ht="20.25" customHeight="1">
      <c r="A222" s="423" t="s">
        <v>339</v>
      </c>
      <c r="B222" s="424">
        <f t="shared" si="3"/>
        <v>150</v>
      </c>
      <c r="C222" s="424">
        <v>0</v>
      </c>
      <c r="D222" s="424">
        <v>150</v>
      </c>
    </row>
    <row r="223" spans="1:4" ht="20.25" customHeight="1">
      <c r="A223" s="423" t="s">
        <v>340</v>
      </c>
      <c r="B223" s="424">
        <f t="shared" si="3"/>
        <v>1715</v>
      </c>
      <c r="C223" s="424">
        <v>0</v>
      </c>
      <c r="D223" s="424">
        <v>1715</v>
      </c>
    </row>
    <row r="224" spans="1:4" ht="20.25" customHeight="1">
      <c r="A224" s="423" t="s">
        <v>341</v>
      </c>
      <c r="B224" s="424">
        <f t="shared" si="3"/>
        <v>195.6</v>
      </c>
      <c r="C224" s="424">
        <f>C225</f>
        <v>195.6</v>
      </c>
      <c r="D224" s="424">
        <v>0</v>
      </c>
    </row>
    <row r="225" spans="1:4" ht="20.25" customHeight="1">
      <c r="A225" s="423" t="s">
        <v>342</v>
      </c>
      <c r="B225" s="424">
        <f t="shared" si="3"/>
        <v>195.6</v>
      </c>
      <c r="C225" s="424">
        <v>195.6</v>
      </c>
      <c r="D225" s="424">
        <v>0</v>
      </c>
    </row>
    <row r="226" spans="1:4" ht="20.25" customHeight="1">
      <c r="A226" s="423" t="s">
        <v>343</v>
      </c>
      <c r="B226" s="424">
        <f t="shared" si="3"/>
        <v>138.65</v>
      </c>
      <c r="C226" s="424">
        <f>SUM(C227:C228)</f>
        <v>118.65</v>
      </c>
      <c r="D226" s="424">
        <v>20</v>
      </c>
    </row>
    <row r="227" spans="1:4" ht="20.25" customHeight="1">
      <c r="A227" s="423" t="s">
        <v>344</v>
      </c>
      <c r="B227" s="424">
        <f t="shared" si="3"/>
        <v>118.65</v>
      </c>
      <c r="C227" s="424">
        <v>118.65</v>
      </c>
      <c r="D227" s="424">
        <v>0</v>
      </c>
    </row>
    <row r="228" spans="1:4" ht="20.25" customHeight="1">
      <c r="A228" s="423" t="s">
        <v>345</v>
      </c>
      <c r="B228" s="424">
        <f t="shared" si="3"/>
        <v>20</v>
      </c>
      <c r="C228" s="424">
        <v>0</v>
      </c>
      <c r="D228" s="424">
        <v>20</v>
      </c>
    </row>
    <row r="229" spans="1:4" s="414" customFormat="1" ht="20.25" customHeight="1">
      <c r="A229" s="423" t="s">
        <v>346</v>
      </c>
      <c r="B229" s="424">
        <f t="shared" si="3"/>
        <v>850.98</v>
      </c>
      <c r="C229" s="424">
        <f>SUM(C230:C233)</f>
        <v>188.88</v>
      </c>
      <c r="D229" s="424">
        <v>662.1</v>
      </c>
    </row>
    <row r="230" spans="1:4" ht="20.25" customHeight="1">
      <c r="A230" s="423" t="s">
        <v>347</v>
      </c>
      <c r="B230" s="424">
        <f t="shared" si="3"/>
        <v>118.23</v>
      </c>
      <c r="C230" s="424">
        <v>118.23</v>
      </c>
      <c r="D230" s="424">
        <v>0</v>
      </c>
    </row>
    <row r="231" spans="1:4" ht="20.25" customHeight="1">
      <c r="A231" s="423" t="s">
        <v>348</v>
      </c>
      <c r="B231" s="424">
        <f t="shared" si="3"/>
        <v>103.3</v>
      </c>
      <c r="C231" s="424">
        <v>0</v>
      </c>
      <c r="D231" s="424">
        <v>103.3</v>
      </c>
    </row>
    <row r="232" spans="1:4" ht="20.25" customHeight="1">
      <c r="A232" s="423" t="s">
        <v>349</v>
      </c>
      <c r="B232" s="424">
        <f t="shared" si="3"/>
        <v>68</v>
      </c>
      <c r="C232" s="424">
        <v>0</v>
      </c>
      <c r="D232" s="424">
        <v>68</v>
      </c>
    </row>
    <row r="233" spans="1:4" ht="20.25" customHeight="1">
      <c r="A233" s="423" t="s">
        <v>350</v>
      </c>
      <c r="B233" s="424">
        <f t="shared" si="3"/>
        <v>561.45</v>
      </c>
      <c r="C233" s="424">
        <v>70.65</v>
      </c>
      <c r="D233" s="424">
        <v>490.8</v>
      </c>
    </row>
    <row r="234" spans="1:4" ht="20.25" customHeight="1">
      <c r="A234" s="423" t="s">
        <v>351</v>
      </c>
      <c r="B234" s="424">
        <f t="shared" si="3"/>
        <v>3438</v>
      </c>
      <c r="C234" s="424">
        <f>SUM(C235:C236)</f>
        <v>0</v>
      </c>
      <c r="D234" s="424">
        <v>3438</v>
      </c>
    </row>
    <row r="235" spans="1:4" ht="20.25" customHeight="1">
      <c r="A235" s="423" t="s">
        <v>352</v>
      </c>
      <c r="B235" s="424">
        <f t="shared" si="3"/>
        <v>1103</v>
      </c>
      <c r="C235" s="424">
        <v>0</v>
      </c>
      <c r="D235" s="424">
        <v>1103</v>
      </c>
    </row>
    <row r="236" spans="1:4" ht="20.25" customHeight="1">
      <c r="A236" s="423" t="s">
        <v>353</v>
      </c>
      <c r="B236" s="424">
        <f t="shared" si="3"/>
        <v>2335</v>
      </c>
      <c r="C236" s="424">
        <v>0</v>
      </c>
      <c r="D236" s="424">
        <v>2335</v>
      </c>
    </row>
    <row r="237" spans="1:4" ht="20.25" customHeight="1">
      <c r="A237" s="423" t="s">
        <v>18</v>
      </c>
      <c r="B237" s="424">
        <f t="shared" si="3"/>
        <v>14089.97</v>
      </c>
      <c r="C237" s="424">
        <f>C238+C252+C256+C261+C265</f>
        <v>3690.02</v>
      </c>
      <c r="D237" s="424">
        <v>10399.95</v>
      </c>
    </row>
    <row r="238" spans="1:4" ht="20.25" customHeight="1">
      <c r="A238" s="423" t="s">
        <v>354</v>
      </c>
      <c r="B238" s="424">
        <f t="shared" si="3"/>
        <v>7966.45</v>
      </c>
      <c r="C238" s="424">
        <f>SUM(C239:C251)</f>
        <v>2017.59</v>
      </c>
      <c r="D238" s="424">
        <v>5948.86</v>
      </c>
    </row>
    <row r="239" spans="1:4" ht="20.25" customHeight="1">
      <c r="A239" s="423" t="s">
        <v>355</v>
      </c>
      <c r="B239" s="424">
        <f t="shared" si="3"/>
        <v>561.25</v>
      </c>
      <c r="C239" s="424">
        <v>561.25</v>
      </c>
      <c r="D239" s="424">
        <v>0</v>
      </c>
    </row>
    <row r="240" spans="1:4" ht="20.25" customHeight="1">
      <c r="A240" s="423" t="s">
        <v>356</v>
      </c>
      <c r="B240" s="424">
        <f t="shared" si="3"/>
        <v>67.4</v>
      </c>
      <c r="C240" s="424">
        <v>0</v>
      </c>
      <c r="D240" s="424">
        <v>67.4</v>
      </c>
    </row>
    <row r="241" spans="1:4" ht="20.25" customHeight="1">
      <c r="A241" s="423" t="s">
        <v>357</v>
      </c>
      <c r="B241" s="424">
        <f t="shared" si="3"/>
        <v>476.81</v>
      </c>
      <c r="C241" s="424">
        <v>283.31</v>
      </c>
      <c r="D241" s="424">
        <v>193.5</v>
      </c>
    </row>
    <row r="242" spans="1:4" ht="20.25" customHeight="1">
      <c r="A242" s="423" t="s">
        <v>358</v>
      </c>
      <c r="B242" s="424">
        <f t="shared" si="3"/>
        <v>36.74</v>
      </c>
      <c r="C242" s="424">
        <v>36.74</v>
      </c>
      <c r="D242" s="424">
        <v>0</v>
      </c>
    </row>
    <row r="243" spans="1:4" ht="20.25" customHeight="1">
      <c r="A243" s="423" t="s">
        <v>359</v>
      </c>
      <c r="B243" s="424">
        <f t="shared" si="3"/>
        <v>561.88</v>
      </c>
      <c r="C243" s="424">
        <v>56.88</v>
      </c>
      <c r="D243" s="424">
        <v>505</v>
      </c>
    </row>
    <row r="244" spans="1:4" ht="20.25" customHeight="1">
      <c r="A244" s="423" t="s">
        <v>360</v>
      </c>
      <c r="B244" s="424">
        <f t="shared" si="3"/>
        <v>1037.97</v>
      </c>
      <c r="C244" s="424">
        <v>537.97</v>
      </c>
      <c r="D244" s="424">
        <v>500</v>
      </c>
    </row>
    <row r="245" spans="1:4" ht="20.25" customHeight="1">
      <c r="A245" s="423" t="s">
        <v>361</v>
      </c>
      <c r="B245" s="424">
        <f t="shared" si="3"/>
        <v>452.85</v>
      </c>
      <c r="C245" s="424">
        <v>0</v>
      </c>
      <c r="D245" s="424">
        <v>452.85</v>
      </c>
    </row>
    <row r="246" spans="1:4" ht="20.25" customHeight="1">
      <c r="A246" s="423" t="s">
        <v>362</v>
      </c>
      <c r="B246" s="424">
        <f t="shared" si="3"/>
        <v>501.25</v>
      </c>
      <c r="C246" s="424">
        <v>151.25</v>
      </c>
      <c r="D246" s="424">
        <v>350</v>
      </c>
    </row>
    <row r="247" spans="1:4" ht="20.25" customHeight="1">
      <c r="A247" s="423" t="s">
        <v>363</v>
      </c>
      <c r="B247" s="424">
        <f t="shared" si="3"/>
        <v>70.33</v>
      </c>
      <c r="C247" s="424">
        <v>55.33</v>
      </c>
      <c r="D247" s="424">
        <v>15</v>
      </c>
    </row>
    <row r="248" spans="1:4" ht="20.25" customHeight="1">
      <c r="A248" s="423" t="s">
        <v>364</v>
      </c>
      <c r="B248" s="424">
        <f t="shared" si="3"/>
        <v>215.76</v>
      </c>
      <c r="C248" s="424">
        <v>147.26</v>
      </c>
      <c r="D248" s="424">
        <v>68.5</v>
      </c>
    </row>
    <row r="249" spans="1:4" ht="20.25" customHeight="1">
      <c r="A249" s="423" t="s">
        <v>365</v>
      </c>
      <c r="B249" s="424">
        <f t="shared" si="3"/>
        <v>611.61</v>
      </c>
      <c r="C249" s="424">
        <v>0</v>
      </c>
      <c r="D249" s="424">
        <v>611.61</v>
      </c>
    </row>
    <row r="250" spans="1:4" ht="20.25" customHeight="1">
      <c r="A250" s="423" t="s">
        <v>366</v>
      </c>
      <c r="B250" s="424">
        <f t="shared" si="3"/>
        <v>100.94</v>
      </c>
      <c r="C250" s="424">
        <v>100.94</v>
      </c>
      <c r="D250" s="424">
        <v>0</v>
      </c>
    </row>
    <row r="251" spans="1:4" ht="20.25" customHeight="1">
      <c r="A251" s="423" t="s">
        <v>367</v>
      </c>
      <c r="B251" s="424">
        <f t="shared" si="3"/>
        <v>3271.66</v>
      </c>
      <c r="C251" s="424">
        <v>86.66</v>
      </c>
      <c r="D251" s="424">
        <v>3185</v>
      </c>
    </row>
    <row r="252" spans="1:4" ht="20.25" customHeight="1">
      <c r="A252" s="423" t="s">
        <v>368</v>
      </c>
      <c r="B252" s="424">
        <f t="shared" si="3"/>
        <v>889.51</v>
      </c>
      <c r="C252" s="424">
        <f>SUM(C253:C255)</f>
        <v>239.91</v>
      </c>
      <c r="D252" s="424">
        <v>649.6</v>
      </c>
    </row>
    <row r="253" spans="1:4" ht="20.25" customHeight="1">
      <c r="A253" s="423" t="s">
        <v>369</v>
      </c>
      <c r="B253" s="424">
        <f t="shared" si="3"/>
        <v>111.98</v>
      </c>
      <c r="C253" s="424">
        <v>102.38</v>
      </c>
      <c r="D253" s="424">
        <v>9.6</v>
      </c>
    </row>
    <row r="254" spans="1:4" ht="20.25" customHeight="1">
      <c r="A254" s="423" t="s">
        <v>370</v>
      </c>
      <c r="B254" s="424">
        <f t="shared" si="3"/>
        <v>48</v>
      </c>
      <c r="C254" s="424">
        <v>0</v>
      </c>
      <c r="D254" s="424">
        <v>48</v>
      </c>
    </row>
    <row r="255" spans="1:4" ht="20.25" customHeight="1">
      <c r="A255" s="423" t="s">
        <v>371</v>
      </c>
      <c r="B255" s="424">
        <f t="shared" si="3"/>
        <v>729.53</v>
      </c>
      <c r="C255" s="424">
        <v>137.53</v>
      </c>
      <c r="D255" s="424">
        <v>592</v>
      </c>
    </row>
    <row r="256" spans="1:4" ht="20.25" customHeight="1">
      <c r="A256" s="423" t="s">
        <v>372</v>
      </c>
      <c r="B256" s="424">
        <f t="shared" si="3"/>
        <v>999.76</v>
      </c>
      <c r="C256" s="424">
        <f>SUM(C257:C260)</f>
        <v>285.48</v>
      </c>
      <c r="D256" s="424">
        <v>714.28</v>
      </c>
    </row>
    <row r="257" spans="1:4" ht="20.25" customHeight="1">
      <c r="A257" s="423" t="s">
        <v>373</v>
      </c>
      <c r="B257" s="424">
        <f t="shared" si="3"/>
        <v>22.95</v>
      </c>
      <c r="C257" s="424">
        <v>0</v>
      </c>
      <c r="D257" s="424">
        <v>22.95</v>
      </c>
    </row>
    <row r="258" spans="1:4" ht="20.25" customHeight="1">
      <c r="A258" s="423" t="s">
        <v>374</v>
      </c>
      <c r="B258" s="424">
        <f t="shared" si="3"/>
        <v>763.56</v>
      </c>
      <c r="C258" s="424">
        <v>261.77</v>
      </c>
      <c r="D258" s="424">
        <v>501.79</v>
      </c>
    </row>
    <row r="259" spans="1:4" ht="20.25" customHeight="1">
      <c r="A259" s="423" t="s">
        <v>375</v>
      </c>
      <c r="B259" s="424">
        <f t="shared" si="3"/>
        <v>149.55</v>
      </c>
      <c r="C259" s="424">
        <v>0</v>
      </c>
      <c r="D259" s="424">
        <v>149.55</v>
      </c>
    </row>
    <row r="260" spans="1:4" ht="20.25" customHeight="1">
      <c r="A260" s="423" t="s">
        <v>376</v>
      </c>
      <c r="B260" s="424">
        <f t="shared" si="3"/>
        <v>63.7</v>
      </c>
      <c r="C260" s="424">
        <v>23.71</v>
      </c>
      <c r="D260" s="424">
        <v>39.99</v>
      </c>
    </row>
    <row r="261" spans="1:4" ht="20.25" customHeight="1">
      <c r="A261" s="423" t="s">
        <v>377</v>
      </c>
      <c r="B261" s="424">
        <f aca="true" t="shared" si="4" ref="B261:B324">C261+D261</f>
        <v>1767.21</v>
      </c>
      <c r="C261" s="424">
        <f>SUM(C262:C264)</f>
        <v>40</v>
      </c>
      <c r="D261" s="424">
        <v>1727.21</v>
      </c>
    </row>
    <row r="262" spans="1:4" ht="20.25" customHeight="1">
      <c r="A262" s="423" t="s">
        <v>378</v>
      </c>
      <c r="B262" s="424">
        <f t="shared" si="4"/>
        <v>40</v>
      </c>
      <c r="C262" s="424">
        <v>40</v>
      </c>
      <c r="D262" s="424">
        <v>0</v>
      </c>
    </row>
    <row r="263" spans="1:4" ht="20.25" customHeight="1">
      <c r="A263" s="423" t="s">
        <v>379</v>
      </c>
      <c r="B263" s="424">
        <f t="shared" si="4"/>
        <v>1674.68</v>
      </c>
      <c r="C263" s="424">
        <v>0</v>
      </c>
      <c r="D263" s="424">
        <v>1674.68</v>
      </c>
    </row>
    <row r="264" spans="1:4" ht="20.25" customHeight="1">
      <c r="A264" s="423" t="s">
        <v>380</v>
      </c>
      <c r="B264" s="424">
        <f t="shared" si="4"/>
        <v>52.53</v>
      </c>
      <c r="C264" s="424">
        <v>0</v>
      </c>
      <c r="D264" s="424">
        <v>52.53</v>
      </c>
    </row>
    <row r="265" spans="1:4" ht="20.25" customHeight="1">
      <c r="A265" s="423" t="s">
        <v>381</v>
      </c>
      <c r="B265" s="424">
        <f t="shared" si="4"/>
        <v>2467.04</v>
      </c>
      <c r="C265" s="424">
        <f>SUM(C266:C267)</f>
        <v>1107.04</v>
      </c>
      <c r="D265" s="424">
        <v>1360</v>
      </c>
    </row>
    <row r="266" spans="1:4" s="414" customFormat="1" ht="20.25" customHeight="1">
      <c r="A266" s="423" t="s">
        <v>244</v>
      </c>
      <c r="B266" s="424">
        <f t="shared" si="4"/>
        <v>1107.04</v>
      </c>
      <c r="C266" s="424">
        <v>1107.04</v>
      </c>
      <c r="D266" s="424">
        <v>0</v>
      </c>
    </row>
    <row r="267" spans="1:4" ht="20.25" customHeight="1">
      <c r="A267" s="423" t="s">
        <v>382</v>
      </c>
      <c r="B267" s="424">
        <f t="shared" si="4"/>
        <v>1360</v>
      </c>
      <c r="C267" s="424">
        <v>0</v>
      </c>
      <c r="D267" s="424">
        <v>1360</v>
      </c>
    </row>
    <row r="268" spans="1:4" ht="20.25" customHeight="1">
      <c r="A268" s="423" t="s">
        <v>20</v>
      </c>
      <c r="B268" s="424">
        <f t="shared" si="4"/>
        <v>75340.34</v>
      </c>
      <c r="C268" s="424">
        <f>C269+C279+C285+C292+C295+C299+C302+C307+C312+C318+C321+C323+C330</f>
        <v>33394.61</v>
      </c>
      <c r="D268" s="424">
        <v>41945.73</v>
      </c>
    </row>
    <row r="269" spans="1:4" ht="20.25" customHeight="1">
      <c r="A269" s="423" t="s">
        <v>383</v>
      </c>
      <c r="B269" s="424">
        <f t="shared" si="4"/>
        <v>4934.16</v>
      </c>
      <c r="C269" s="424">
        <f>SUM(C270:C278)</f>
        <v>3031.35</v>
      </c>
      <c r="D269" s="424">
        <v>1902.81</v>
      </c>
    </row>
    <row r="270" spans="1:4" ht="20.25" customHeight="1">
      <c r="A270" s="423" t="s">
        <v>384</v>
      </c>
      <c r="B270" s="424">
        <f t="shared" si="4"/>
        <v>1080.3</v>
      </c>
      <c r="C270" s="424">
        <v>1080.3</v>
      </c>
      <c r="D270" s="424">
        <v>0</v>
      </c>
    </row>
    <row r="271" spans="1:4" ht="20.25" customHeight="1">
      <c r="A271" s="423" t="s">
        <v>385</v>
      </c>
      <c r="B271" s="424">
        <f t="shared" si="4"/>
        <v>4.25</v>
      </c>
      <c r="C271" s="424">
        <v>0</v>
      </c>
      <c r="D271" s="424">
        <v>4.25</v>
      </c>
    </row>
    <row r="272" spans="1:4" ht="20.25" customHeight="1">
      <c r="A272" s="423" t="s">
        <v>386</v>
      </c>
      <c r="B272" s="424">
        <f t="shared" si="4"/>
        <v>241</v>
      </c>
      <c r="C272" s="424">
        <v>0</v>
      </c>
      <c r="D272" s="424">
        <v>241</v>
      </c>
    </row>
    <row r="273" spans="1:4" ht="20.25" customHeight="1">
      <c r="A273" s="423" t="s">
        <v>387</v>
      </c>
      <c r="B273" s="424">
        <f t="shared" si="4"/>
        <v>29.37</v>
      </c>
      <c r="C273" s="424">
        <v>0</v>
      </c>
      <c r="D273" s="424">
        <v>29.37</v>
      </c>
    </row>
    <row r="274" spans="1:4" ht="20.25" customHeight="1">
      <c r="A274" s="423" t="s">
        <v>388</v>
      </c>
      <c r="B274" s="424">
        <f t="shared" si="4"/>
        <v>25.5</v>
      </c>
      <c r="C274" s="424">
        <v>0</v>
      </c>
      <c r="D274" s="424">
        <v>25.5</v>
      </c>
    </row>
    <row r="275" spans="1:4" ht="20.25" customHeight="1">
      <c r="A275" s="423" t="s">
        <v>389</v>
      </c>
      <c r="B275" s="424">
        <f t="shared" si="4"/>
        <v>2285.79</v>
      </c>
      <c r="C275" s="424">
        <v>1951.05</v>
      </c>
      <c r="D275" s="424">
        <v>334.74</v>
      </c>
    </row>
    <row r="276" spans="1:4" ht="20.25" customHeight="1">
      <c r="A276" s="423" t="s">
        <v>390</v>
      </c>
      <c r="B276" s="424">
        <f t="shared" si="4"/>
        <v>1160.58</v>
      </c>
      <c r="C276" s="424">
        <v>0</v>
      </c>
      <c r="D276" s="424">
        <v>1160.58</v>
      </c>
    </row>
    <row r="277" spans="1:4" ht="20.25" customHeight="1">
      <c r="A277" s="423" t="s">
        <v>391</v>
      </c>
      <c r="B277" s="424">
        <f t="shared" si="4"/>
        <v>20</v>
      </c>
      <c r="C277" s="424">
        <v>0</v>
      </c>
      <c r="D277" s="424">
        <v>20</v>
      </c>
    </row>
    <row r="278" spans="1:4" ht="20.25" customHeight="1">
      <c r="A278" s="423" t="s">
        <v>392</v>
      </c>
      <c r="B278" s="424">
        <f t="shared" si="4"/>
        <v>87.37</v>
      </c>
      <c r="C278" s="424">
        <v>0</v>
      </c>
      <c r="D278" s="424">
        <v>87.37</v>
      </c>
    </row>
    <row r="279" spans="1:4" ht="20.25" customHeight="1">
      <c r="A279" s="423" t="s">
        <v>393</v>
      </c>
      <c r="B279" s="424">
        <f t="shared" si="4"/>
        <v>1028.45</v>
      </c>
      <c r="C279" s="424">
        <f>SUM(C280:C284)</f>
        <v>477.99</v>
      </c>
      <c r="D279" s="424">
        <v>550.46</v>
      </c>
    </row>
    <row r="280" spans="1:4" ht="20.25" customHeight="1">
      <c r="A280" s="423" t="s">
        <v>394</v>
      </c>
      <c r="B280" s="424">
        <f t="shared" si="4"/>
        <v>375.56</v>
      </c>
      <c r="C280" s="424">
        <v>375.56</v>
      </c>
      <c r="D280" s="424">
        <v>0</v>
      </c>
    </row>
    <row r="281" spans="1:4" ht="20.25" customHeight="1">
      <c r="A281" s="423" t="s">
        <v>395</v>
      </c>
      <c r="B281" s="424">
        <f t="shared" si="4"/>
        <v>87.13</v>
      </c>
      <c r="C281" s="424">
        <v>0</v>
      </c>
      <c r="D281" s="424">
        <v>87.13</v>
      </c>
    </row>
    <row r="282" spans="1:4" ht="20.25" customHeight="1">
      <c r="A282" s="423" t="s">
        <v>396</v>
      </c>
      <c r="B282" s="424">
        <f t="shared" si="4"/>
        <v>43.49</v>
      </c>
      <c r="C282" s="424">
        <v>34.99</v>
      </c>
      <c r="D282" s="424">
        <v>8.5</v>
      </c>
    </row>
    <row r="283" spans="1:4" ht="20.25" customHeight="1">
      <c r="A283" s="423" t="s">
        <v>397</v>
      </c>
      <c r="B283" s="424">
        <f t="shared" si="4"/>
        <v>191.21</v>
      </c>
      <c r="C283" s="424">
        <v>26.76</v>
      </c>
      <c r="D283" s="424">
        <v>164.45</v>
      </c>
    </row>
    <row r="284" spans="1:4" ht="20.25" customHeight="1">
      <c r="A284" s="423" t="s">
        <v>398</v>
      </c>
      <c r="B284" s="424">
        <f t="shared" si="4"/>
        <v>331.06</v>
      </c>
      <c r="C284" s="424">
        <v>40.68</v>
      </c>
      <c r="D284" s="424">
        <v>290.38</v>
      </c>
    </row>
    <row r="285" spans="1:4" ht="20.25" customHeight="1">
      <c r="A285" s="423" t="s">
        <v>399</v>
      </c>
      <c r="B285" s="424">
        <f t="shared" si="4"/>
        <v>37706.39</v>
      </c>
      <c r="C285" s="424">
        <f>SUM(C286:C291)</f>
        <v>27660.54</v>
      </c>
      <c r="D285" s="424">
        <v>10045.85</v>
      </c>
    </row>
    <row r="286" spans="1:4" ht="20.25" customHeight="1">
      <c r="A286" s="423" t="s">
        <v>400</v>
      </c>
      <c r="B286" s="424">
        <f t="shared" si="4"/>
        <v>3759.88</v>
      </c>
      <c r="C286" s="424">
        <v>3741.88</v>
      </c>
      <c r="D286" s="424">
        <v>18</v>
      </c>
    </row>
    <row r="287" spans="1:4" ht="20.25" customHeight="1">
      <c r="A287" s="423" t="s">
        <v>401</v>
      </c>
      <c r="B287" s="424">
        <f t="shared" si="4"/>
        <v>1972.1</v>
      </c>
      <c r="C287" s="424">
        <v>1969.1</v>
      </c>
      <c r="D287" s="424">
        <v>3</v>
      </c>
    </row>
    <row r="288" spans="1:4" ht="20.25" customHeight="1">
      <c r="A288" s="423" t="s">
        <v>402</v>
      </c>
      <c r="B288" s="424">
        <f t="shared" si="4"/>
        <v>298.71</v>
      </c>
      <c r="C288" s="424">
        <v>121.61</v>
      </c>
      <c r="D288" s="424">
        <v>177.1</v>
      </c>
    </row>
    <row r="289" spans="1:4" ht="20.25" customHeight="1">
      <c r="A289" s="423" t="s">
        <v>403</v>
      </c>
      <c r="B289" s="424">
        <f t="shared" si="4"/>
        <v>21828.7</v>
      </c>
      <c r="C289" s="424">
        <v>21827.95</v>
      </c>
      <c r="D289" s="424">
        <v>0.75</v>
      </c>
    </row>
    <row r="290" spans="1:4" ht="20.25" customHeight="1">
      <c r="A290" s="423" t="s">
        <v>404</v>
      </c>
      <c r="B290" s="424">
        <f t="shared" si="4"/>
        <v>4533</v>
      </c>
      <c r="C290" s="424">
        <v>0</v>
      </c>
      <c r="D290" s="424">
        <v>4533</v>
      </c>
    </row>
    <row r="291" spans="1:4" ht="20.25" customHeight="1">
      <c r="A291" s="423" t="s">
        <v>405</v>
      </c>
      <c r="B291" s="424">
        <f t="shared" si="4"/>
        <v>5314</v>
      </c>
      <c r="C291" s="424">
        <v>0</v>
      </c>
      <c r="D291" s="424">
        <v>5314</v>
      </c>
    </row>
    <row r="292" spans="1:4" ht="20.25" customHeight="1">
      <c r="A292" s="423" t="s">
        <v>406</v>
      </c>
      <c r="B292" s="424">
        <f t="shared" si="4"/>
        <v>6125</v>
      </c>
      <c r="C292" s="424">
        <f>SUM(C293:C294)</f>
        <v>0</v>
      </c>
      <c r="D292" s="424">
        <v>6125</v>
      </c>
    </row>
    <row r="293" spans="1:4" ht="20.25" customHeight="1">
      <c r="A293" s="423" t="s">
        <v>407</v>
      </c>
      <c r="B293" s="424">
        <f t="shared" si="4"/>
        <v>5930</v>
      </c>
      <c r="C293" s="424">
        <v>0</v>
      </c>
      <c r="D293" s="424">
        <v>5930</v>
      </c>
    </row>
    <row r="294" spans="1:4" ht="20.25" customHeight="1">
      <c r="A294" s="423" t="s">
        <v>408</v>
      </c>
      <c r="B294" s="424">
        <f t="shared" si="4"/>
        <v>195</v>
      </c>
      <c r="C294" s="424">
        <v>0</v>
      </c>
      <c r="D294" s="424">
        <v>195</v>
      </c>
    </row>
    <row r="295" spans="1:4" ht="20.25" customHeight="1">
      <c r="A295" s="423" t="s">
        <v>409</v>
      </c>
      <c r="B295" s="424">
        <f t="shared" si="4"/>
        <v>4323.82</v>
      </c>
      <c r="C295" s="424">
        <f>SUM(C296:C298)</f>
        <v>0</v>
      </c>
      <c r="D295" s="424">
        <v>4323.82</v>
      </c>
    </row>
    <row r="296" spans="1:4" ht="20.25" customHeight="1">
      <c r="A296" s="423" t="s">
        <v>410</v>
      </c>
      <c r="B296" s="424">
        <f t="shared" si="4"/>
        <v>291.71</v>
      </c>
      <c r="C296" s="424">
        <v>0</v>
      </c>
      <c r="D296" s="424">
        <v>291.71</v>
      </c>
    </row>
    <row r="297" spans="1:4" ht="20.25" customHeight="1">
      <c r="A297" s="423" t="s">
        <v>411</v>
      </c>
      <c r="B297" s="424">
        <f t="shared" si="4"/>
        <v>235.11</v>
      </c>
      <c r="C297" s="424">
        <v>0</v>
      </c>
      <c r="D297" s="424">
        <v>235.11</v>
      </c>
    </row>
    <row r="298" spans="1:4" ht="20.25" customHeight="1">
      <c r="A298" s="423" t="s">
        <v>412</v>
      </c>
      <c r="B298" s="424">
        <f t="shared" si="4"/>
        <v>3797</v>
      </c>
      <c r="C298" s="424">
        <v>0</v>
      </c>
      <c r="D298" s="424">
        <v>3797</v>
      </c>
    </row>
    <row r="299" spans="1:4" ht="20.25" customHeight="1">
      <c r="A299" s="423" t="s">
        <v>413</v>
      </c>
      <c r="B299" s="424">
        <f t="shared" si="4"/>
        <v>2125.9</v>
      </c>
      <c r="C299" s="424">
        <f>SUM(C300:C301)</f>
        <v>55.9</v>
      </c>
      <c r="D299" s="424">
        <v>2070</v>
      </c>
    </row>
    <row r="300" spans="1:4" ht="20.25" customHeight="1">
      <c r="A300" s="423" t="s">
        <v>414</v>
      </c>
      <c r="B300" s="424">
        <f t="shared" si="4"/>
        <v>2000</v>
      </c>
      <c r="C300" s="424">
        <v>0</v>
      </c>
      <c r="D300" s="424">
        <v>2000</v>
      </c>
    </row>
    <row r="301" spans="1:4" ht="20.25" customHeight="1">
      <c r="A301" s="423" t="s">
        <v>415</v>
      </c>
      <c r="B301" s="424">
        <f t="shared" si="4"/>
        <v>125.9</v>
      </c>
      <c r="C301" s="424">
        <v>55.9</v>
      </c>
      <c r="D301" s="424">
        <v>70</v>
      </c>
    </row>
    <row r="302" spans="1:4" ht="20.25" customHeight="1">
      <c r="A302" s="423" t="s">
        <v>416</v>
      </c>
      <c r="B302" s="424">
        <f t="shared" si="4"/>
        <v>5556.35</v>
      </c>
      <c r="C302" s="424">
        <f>SUM(C303:C306)</f>
        <v>161.52</v>
      </c>
      <c r="D302" s="424">
        <v>5394.83</v>
      </c>
    </row>
    <row r="303" spans="1:4" ht="20.25" customHeight="1">
      <c r="A303" s="423" t="s">
        <v>417</v>
      </c>
      <c r="B303" s="424">
        <f t="shared" si="4"/>
        <v>468</v>
      </c>
      <c r="C303" s="424">
        <v>0</v>
      </c>
      <c r="D303" s="424">
        <v>468</v>
      </c>
    </row>
    <row r="304" spans="1:4" ht="20.25" customHeight="1">
      <c r="A304" s="423" t="s">
        <v>418</v>
      </c>
      <c r="B304" s="424">
        <f t="shared" si="4"/>
        <v>161.52</v>
      </c>
      <c r="C304" s="424">
        <v>161.52</v>
      </c>
      <c r="D304" s="424">
        <v>0</v>
      </c>
    </row>
    <row r="305" spans="1:4" ht="20.25" customHeight="1">
      <c r="A305" s="423" t="s">
        <v>419</v>
      </c>
      <c r="B305" s="424">
        <f t="shared" si="4"/>
        <v>42</v>
      </c>
      <c r="C305" s="424">
        <v>0</v>
      </c>
      <c r="D305" s="424">
        <v>42</v>
      </c>
    </row>
    <row r="306" spans="1:4" ht="20.25" customHeight="1">
      <c r="A306" s="423" t="s">
        <v>420</v>
      </c>
      <c r="B306" s="424">
        <f t="shared" si="4"/>
        <v>4884.83</v>
      </c>
      <c r="C306" s="424">
        <v>0</v>
      </c>
      <c r="D306" s="424">
        <v>4884.83</v>
      </c>
    </row>
    <row r="307" spans="1:4" s="414" customFormat="1" ht="20.25" customHeight="1">
      <c r="A307" s="423" t="s">
        <v>421</v>
      </c>
      <c r="B307" s="424">
        <f t="shared" si="4"/>
        <v>881.63</v>
      </c>
      <c r="C307" s="424">
        <f>SUM(C308:C311)</f>
        <v>365.89</v>
      </c>
      <c r="D307" s="424">
        <v>515.74</v>
      </c>
    </row>
    <row r="308" spans="1:4" ht="20.25" customHeight="1">
      <c r="A308" s="423" t="s">
        <v>422</v>
      </c>
      <c r="B308" s="424">
        <f t="shared" si="4"/>
        <v>146.51</v>
      </c>
      <c r="C308" s="424">
        <v>94</v>
      </c>
      <c r="D308" s="424">
        <v>52.51</v>
      </c>
    </row>
    <row r="309" spans="1:4" ht="20.25" customHeight="1">
      <c r="A309" s="423" t="s">
        <v>423</v>
      </c>
      <c r="B309" s="424">
        <f t="shared" si="4"/>
        <v>10</v>
      </c>
      <c r="C309" s="424">
        <v>10</v>
      </c>
      <c r="D309" s="424">
        <v>0</v>
      </c>
    </row>
    <row r="310" spans="1:4" ht="20.25" customHeight="1">
      <c r="A310" s="423" t="s">
        <v>424</v>
      </c>
      <c r="B310" s="424">
        <f t="shared" si="4"/>
        <v>631.75</v>
      </c>
      <c r="C310" s="424">
        <v>168.52</v>
      </c>
      <c r="D310" s="424">
        <v>463.23</v>
      </c>
    </row>
    <row r="311" spans="1:4" ht="20.25" customHeight="1">
      <c r="A311" s="423" t="s">
        <v>425</v>
      </c>
      <c r="B311" s="424">
        <f t="shared" si="4"/>
        <v>93.37</v>
      </c>
      <c r="C311" s="424">
        <v>93.37</v>
      </c>
      <c r="D311" s="424">
        <v>0</v>
      </c>
    </row>
    <row r="312" spans="1:4" ht="20.25" customHeight="1">
      <c r="A312" s="423" t="s">
        <v>426</v>
      </c>
      <c r="B312" s="424">
        <f t="shared" si="4"/>
        <v>3578.61</v>
      </c>
      <c r="C312" s="424">
        <f>SUM(C313:C317)</f>
        <v>448.24</v>
      </c>
      <c r="D312" s="424">
        <v>3130.37</v>
      </c>
    </row>
    <row r="313" spans="1:4" ht="20.25" customHeight="1">
      <c r="A313" s="423" t="s">
        <v>427</v>
      </c>
      <c r="B313" s="424">
        <f t="shared" si="4"/>
        <v>180.4</v>
      </c>
      <c r="C313" s="424">
        <v>180.4</v>
      </c>
      <c r="D313" s="424">
        <v>0</v>
      </c>
    </row>
    <row r="314" spans="1:4" ht="20.25" customHeight="1">
      <c r="A314" s="423" t="s">
        <v>428</v>
      </c>
      <c r="B314" s="424">
        <f t="shared" si="4"/>
        <v>1432.45</v>
      </c>
      <c r="C314" s="424">
        <v>267.84</v>
      </c>
      <c r="D314" s="424">
        <v>1164.61</v>
      </c>
    </row>
    <row r="315" spans="1:4" ht="20.25" customHeight="1">
      <c r="A315" s="423" t="s">
        <v>429</v>
      </c>
      <c r="B315" s="424">
        <f t="shared" si="4"/>
        <v>499</v>
      </c>
      <c r="C315" s="424">
        <v>0</v>
      </c>
      <c r="D315" s="424">
        <v>499</v>
      </c>
    </row>
    <row r="316" spans="1:4" ht="20.25" customHeight="1">
      <c r="A316" s="423" t="s">
        <v>430</v>
      </c>
      <c r="B316" s="424">
        <f t="shared" si="4"/>
        <v>12</v>
      </c>
      <c r="C316" s="424">
        <v>0</v>
      </c>
      <c r="D316" s="424">
        <v>12</v>
      </c>
    </row>
    <row r="317" spans="1:4" ht="20.25" customHeight="1">
      <c r="A317" s="423" t="s">
        <v>431</v>
      </c>
      <c r="B317" s="424">
        <f t="shared" si="4"/>
        <v>1454.76</v>
      </c>
      <c r="C317" s="424">
        <v>0</v>
      </c>
      <c r="D317" s="424">
        <v>1454.76</v>
      </c>
    </row>
    <row r="318" spans="1:4" ht="19.5" customHeight="1">
      <c r="A318" s="423" t="s">
        <v>432</v>
      </c>
      <c r="B318" s="424">
        <f t="shared" si="4"/>
        <v>45</v>
      </c>
      <c r="C318" s="424">
        <f>SUM(C319:C320)</f>
        <v>34.15</v>
      </c>
      <c r="D318" s="424">
        <v>10.85</v>
      </c>
    </row>
    <row r="319" spans="1:4" ht="19.5" customHeight="1">
      <c r="A319" s="423" t="s">
        <v>433</v>
      </c>
      <c r="B319" s="424">
        <f t="shared" si="4"/>
        <v>34.15</v>
      </c>
      <c r="C319" s="424">
        <v>34.15</v>
      </c>
      <c r="D319" s="424">
        <v>0</v>
      </c>
    </row>
    <row r="320" spans="1:4" ht="19.5" customHeight="1">
      <c r="A320" s="423" t="s">
        <v>434</v>
      </c>
      <c r="B320" s="424">
        <f t="shared" si="4"/>
        <v>10.85</v>
      </c>
      <c r="C320" s="424">
        <v>0</v>
      </c>
      <c r="D320" s="424">
        <v>10.85</v>
      </c>
    </row>
    <row r="321" spans="1:4" ht="19.5" customHeight="1">
      <c r="A321" s="423" t="s">
        <v>435</v>
      </c>
      <c r="B321" s="424">
        <f t="shared" si="4"/>
        <v>176.83</v>
      </c>
      <c r="C321" s="424">
        <f>C322</f>
        <v>145.83</v>
      </c>
      <c r="D321" s="424">
        <v>31</v>
      </c>
    </row>
    <row r="322" spans="1:4" ht="19.5" customHeight="1">
      <c r="A322" s="423" t="s">
        <v>436</v>
      </c>
      <c r="B322" s="424">
        <f t="shared" si="4"/>
        <v>176.83</v>
      </c>
      <c r="C322" s="424">
        <v>145.83</v>
      </c>
      <c r="D322" s="424">
        <v>31</v>
      </c>
    </row>
    <row r="323" spans="1:4" ht="19.5" customHeight="1">
      <c r="A323" s="423" t="s">
        <v>437</v>
      </c>
      <c r="B323" s="424">
        <f t="shared" si="4"/>
        <v>687.71</v>
      </c>
      <c r="C323" s="424">
        <f>SUM(C324:C329)</f>
        <v>432.71</v>
      </c>
      <c r="D323" s="424">
        <v>255</v>
      </c>
    </row>
    <row r="324" spans="1:4" ht="19.5" customHeight="1">
      <c r="A324" s="423" t="s">
        <v>244</v>
      </c>
      <c r="B324" s="424">
        <f t="shared" si="4"/>
        <v>224.37</v>
      </c>
      <c r="C324" s="424">
        <v>150.37</v>
      </c>
      <c r="D324" s="424">
        <v>74</v>
      </c>
    </row>
    <row r="325" spans="1:4" ht="19.5" customHeight="1">
      <c r="A325" s="423" t="s">
        <v>245</v>
      </c>
      <c r="B325" s="424">
        <f aca="true" t="shared" si="5" ref="B325:B388">C325+D325</f>
        <v>28</v>
      </c>
      <c r="C325" s="424">
        <v>0</v>
      </c>
      <c r="D325" s="424">
        <v>28</v>
      </c>
    </row>
    <row r="326" spans="1:4" ht="19.5" customHeight="1">
      <c r="A326" s="423" t="s">
        <v>438</v>
      </c>
      <c r="B326" s="424">
        <f t="shared" si="5"/>
        <v>100</v>
      </c>
      <c r="C326" s="424">
        <v>0</v>
      </c>
      <c r="D326" s="424">
        <v>100</v>
      </c>
    </row>
    <row r="327" spans="1:4" ht="19.5" customHeight="1">
      <c r="A327" s="423" t="s">
        <v>439</v>
      </c>
      <c r="B327" s="424">
        <f t="shared" si="5"/>
        <v>130.92</v>
      </c>
      <c r="C327" s="424">
        <v>130.92</v>
      </c>
      <c r="D327" s="424">
        <v>0</v>
      </c>
    </row>
    <row r="328" spans="1:4" ht="19.5" customHeight="1">
      <c r="A328" s="423" t="s">
        <v>246</v>
      </c>
      <c r="B328" s="424">
        <f t="shared" si="5"/>
        <v>151.42</v>
      </c>
      <c r="C328" s="424">
        <v>151.42</v>
      </c>
      <c r="D328" s="424">
        <v>0</v>
      </c>
    </row>
    <row r="329" spans="1:4" ht="19.5" customHeight="1">
      <c r="A329" s="423" t="s">
        <v>440</v>
      </c>
      <c r="B329" s="424">
        <f t="shared" si="5"/>
        <v>53</v>
      </c>
      <c r="C329" s="424">
        <v>0</v>
      </c>
      <c r="D329" s="424">
        <v>53</v>
      </c>
    </row>
    <row r="330" spans="1:4" ht="19.5" customHeight="1">
      <c r="A330" s="423" t="s">
        <v>441</v>
      </c>
      <c r="B330" s="424">
        <f t="shared" si="5"/>
        <v>8170.49</v>
      </c>
      <c r="C330" s="424">
        <f>C331</f>
        <v>580.49</v>
      </c>
      <c r="D330" s="424">
        <v>7590</v>
      </c>
    </row>
    <row r="331" spans="1:4" ht="19.5" customHeight="1">
      <c r="A331" s="423" t="s">
        <v>442</v>
      </c>
      <c r="B331" s="424">
        <f t="shared" si="5"/>
        <v>8170.49</v>
      </c>
      <c r="C331" s="424">
        <v>580.49</v>
      </c>
      <c r="D331" s="424">
        <v>7590</v>
      </c>
    </row>
    <row r="332" spans="1:4" ht="19.5" customHeight="1">
      <c r="A332" s="423" t="s">
        <v>22</v>
      </c>
      <c r="B332" s="424">
        <f t="shared" si="5"/>
        <v>28931.02</v>
      </c>
      <c r="C332" s="424">
        <f>C333+C337+C343+C345+C353+C355+C358+C362+C366+C373</f>
        <v>21877.6</v>
      </c>
      <c r="D332" s="424">
        <v>7053.42</v>
      </c>
    </row>
    <row r="333" spans="1:4" ht="19.5" customHeight="1">
      <c r="A333" s="423" t="s">
        <v>443</v>
      </c>
      <c r="B333" s="424">
        <f t="shared" si="5"/>
        <v>819.82</v>
      </c>
      <c r="C333" s="424">
        <f>SUM(C334:C336)</f>
        <v>467.5</v>
      </c>
      <c r="D333" s="424">
        <v>352.32</v>
      </c>
    </row>
    <row r="334" spans="1:4" ht="19.5" customHeight="1">
      <c r="A334" s="423" t="s">
        <v>444</v>
      </c>
      <c r="B334" s="424">
        <f t="shared" si="5"/>
        <v>467.5</v>
      </c>
      <c r="C334" s="424">
        <v>467.5</v>
      </c>
      <c r="D334" s="424">
        <v>0</v>
      </c>
    </row>
    <row r="335" spans="1:4" ht="19.5" customHeight="1">
      <c r="A335" s="423" t="s">
        <v>445</v>
      </c>
      <c r="B335" s="424">
        <f t="shared" si="5"/>
        <v>251</v>
      </c>
      <c r="C335" s="424">
        <v>0</v>
      </c>
      <c r="D335" s="424">
        <v>251</v>
      </c>
    </row>
    <row r="336" spans="1:4" ht="19.5" customHeight="1">
      <c r="A336" s="423" t="s">
        <v>446</v>
      </c>
      <c r="B336" s="424">
        <f t="shared" si="5"/>
        <v>101.32</v>
      </c>
      <c r="C336" s="424">
        <v>0</v>
      </c>
      <c r="D336" s="424">
        <v>101.32</v>
      </c>
    </row>
    <row r="337" spans="1:4" ht="19.5" customHeight="1">
      <c r="A337" s="423" t="s">
        <v>447</v>
      </c>
      <c r="B337" s="424">
        <f t="shared" si="5"/>
        <v>4534.74</v>
      </c>
      <c r="C337" s="424">
        <f>SUM(C338:C342)</f>
        <v>2699.65</v>
      </c>
      <c r="D337" s="424">
        <v>1835.09</v>
      </c>
    </row>
    <row r="338" spans="1:4" ht="19.5" customHeight="1">
      <c r="A338" s="423" t="s">
        <v>448</v>
      </c>
      <c r="B338" s="424">
        <f t="shared" si="5"/>
        <v>2720.93</v>
      </c>
      <c r="C338" s="424">
        <v>1821.97</v>
      </c>
      <c r="D338" s="424">
        <v>898.96</v>
      </c>
    </row>
    <row r="339" spans="1:4" ht="19.5" customHeight="1">
      <c r="A339" s="423" t="s">
        <v>449</v>
      </c>
      <c r="B339" s="424">
        <f t="shared" si="5"/>
        <v>337.45</v>
      </c>
      <c r="C339" s="424">
        <v>337.45</v>
      </c>
      <c r="D339" s="424">
        <v>0</v>
      </c>
    </row>
    <row r="340" spans="1:4" ht="19.5" customHeight="1">
      <c r="A340" s="423" t="s">
        <v>450</v>
      </c>
      <c r="B340" s="424">
        <f t="shared" si="5"/>
        <v>421.52</v>
      </c>
      <c r="C340" s="424">
        <v>121.52</v>
      </c>
      <c r="D340" s="424">
        <v>300</v>
      </c>
    </row>
    <row r="341" spans="1:4" ht="19.5" customHeight="1">
      <c r="A341" s="423" t="s">
        <v>451</v>
      </c>
      <c r="B341" s="424">
        <f t="shared" si="5"/>
        <v>92.12</v>
      </c>
      <c r="C341" s="424">
        <v>55.99</v>
      </c>
      <c r="D341" s="424">
        <v>36.13</v>
      </c>
    </row>
    <row r="342" spans="1:4" ht="19.5" customHeight="1">
      <c r="A342" s="423" t="s">
        <v>452</v>
      </c>
      <c r="B342" s="424">
        <f t="shared" si="5"/>
        <v>962.72</v>
      </c>
      <c r="C342" s="424">
        <v>362.72</v>
      </c>
      <c r="D342" s="424">
        <v>600</v>
      </c>
    </row>
    <row r="343" spans="1:4" ht="19.5" customHeight="1">
      <c r="A343" s="423" t="s">
        <v>453</v>
      </c>
      <c r="B343" s="424">
        <f t="shared" si="5"/>
        <v>526.8</v>
      </c>
      <c r="C343" s="424">
        <f>C344</f>
        <v>0</v>
      </c>
      <c r="D343" s="424">
        <v>526.8</v>
      </c>
    </row>
    <row r="344" spans="1:4" ht="19.5" customHeight="1">
      <c r="A344" s="423" t="s">
        <v>454</v>
      </c>
      <c r="B344" s="424">
        <f t="shared" si="5"/>
        <v>526.8</v>
      </c>
      <c r="C344" s="424">
        <v>0</v>
      </c>
      <c r="D344" s="424">
        <v>526.8</v>
      </c>
    </row>
    <row r="345" spans="1:4" ht="19.5" customHeight="1">
      <c r="A345" s="423" t="s">
        <v>455</v>
      </c>
      <c r="B345" s="424">
        <f t="shared" si="5"/>
        <v>3870.49</v>
      </c>
      <c r="C345" s="424">
        <f>SUM(C346:C352)</f>
        <v>3052.67</v>
      </c>
      <c r="D345" s="424">
        <v>817.82</v>
      </c>
    </row>
    <row r="346" spans="1:4" ht="19.5" customHeight="1">
      <c r="A346" s="423" t="s">
        <v>456</v>
      </c>
      <c r="B346" s="424">
        <f t="shared" si="5"/>
        <v>2561.12</v>
      </c>
      <c r="C346" s="424">
        <v>2121.72</v>
      </c>
      <c r="D346" s="424">
        <v>439.4</v>
      </c>
    </row>
    <row r="347" spans="1:4" ht="19.5" customHeight="1">
      <c r="A347" s="423" t="s">
        <v>457</v>
      </c>
      <c r="B347" s="424">
        <f t="shared" si="5"/>
        <v>380.85</v>
      </c>
      <c r="C347" s="424">
        <v>253.39</v>
      </c>
      <c r="D347" s="424">
        <v>127.46</v>
      </c>
    </row>
    <row r="348" spans="1:4" ht="19.5" customHeight="1">
      <c r="A348" s="423" t="s">
        <v>458</v>
      </c>
      <c r="B348" s="424">
        <f t="shared" si="5"/>
        <v>507.55</v>
      </c>
      <c r="C348" s="424">
        <v>507.55</v>
      </c>
      <c r="D348" s="424">
        <v>0</v>
      </c>
    </row>
    <row r="349" spans="1:4" ht="19.5" customHeight="1">
      <c r="A349" s="423" t="s">
        <v>459</v>
      </c>
      <c r="B349" s="424">
        <f t="shared" si="5"/>
        <v>179.4</v>
      </c>
      <c r="C349" s="424">
        <v>132.44</v>
      </c>
      <c r="D349" s="424">
        <v>46.96</v>
      </c>
    </row>
    <row r="350" spans="1:4" ht="19.5" customHeight="1">
      <c r="A350" s="423" t="s">
        <v>460</v>
      </c>
      <c r="B350" s="424">
        <f t="shared" si="5"/>
        <v>37.57</v>
      </c>
      <c r="C350" s="424">
        <v>37.57</v>
      </c>
      <c r="D350" s="424">
        <v>0</v>
      </c>
    </row>
    <row r="351" spans="1:4" ht="19.5" customHeight="1">
      <c r="A351" s="423" t="s">
        <v>461</v>
      </c>
      <c r="B351" s="424">
        <f t="shared" si="5"/>
        <v>184</v>
      </c>
      <c r="C351" s="424">
        <v>0</v>
      </c>
      <c r="D351" s="424">
        <v>184</v>
      </c>
    </row>
    <row r="352" spans="1:4" ht="19.5" customHeight="1">
      <c r="A352" s="423" t="s">
        <v>462</v>
      </c>
      <c r="B352" s="424">
        <f t="shared" si="5"/>
        <v>20</v>
      </c>
      <c r="C352" s="424">
        <v>0</v>
      </c>
      <c r="D352" s="424">
        <v>20</v>
      </c>
    </row>
    <row r="353" spans="1:4" ht="19.5" customHeight="1">
      <c r="A353" s="423" t="s">
        <v>463</v>
      </c>
      <c r="B353" s="424">
        <f t="shared" si="5"/>
        <v>7</v>
      </c>
      <c r="C353" s="424">
        <f>C354</f>
        <v>0</v>
      </c>
      <c r="D353" s="424">
        <v>7</v>
      </c>
    </row>
    <row r="354" spans="1:4" ht="19.5" customHeight="1">
      <c r="A354" s="423" t="s">
        <v>464</v>
      </c>
      <c r="B354" s="424">
        <f t="shared" si="5"/>
        <v>7</v>
      </c>
      <c r="C354" s="424">
        <v>0</v>
      </c>
      <c r="D354" s="424">
        <v>7</v>
      </c>
    </row>
    <row r="355" spans="1:4" ht="19.5" customHeight="1">
      <c r="A355" s="423" t="s">
        <v>465</v>
      </c>
      <c r="B355" s="424">
        <f t="shared" si="5"/>
        <v>1188.3</v>
      </c>
      <c r="C355" s="424">
        <f>SUM(C356:C357)</f>
        <v>1188.3</v>
      </c>
      <c r="D355" s="424">
        <v>0</v>
      </c>
    </row>
    <row r="356" spans="1:4" ht="19.5" customHeight="1">
      <c r="A356" s="423" t="s">
        <v>466</v>
      </c>
      <c r="B356" s="424">
        <f t="shared" si="5"/>
        <v>273.51</v>
      </c>
      <c r="C356" s="424">
        <v>273.51</v>
      </c>
      <c r="D356" s="424">
        <v>0</v>
      </c>
    </row>
    <row r="357" spans="1:4" ht="19.5" customHeight="1">
      <c r="A357" s="423" t="s">
        <v>467</v>
      </c>
      <c r="B357" s="424">
        <f t="shared" si="5"/>
        <v>914.79</v>
      </c>
      <c r="C357" s="424">
        <v>914.79</v>
      </c>
      <c r="D357" s="424">
        <v>0</v>
      </c>
    </row>
    <row r="358" spans="1:4" ht="19.5" customHeight="1">
      <c r="A358" s="423" t="s">
        <v>468</v>
      </c>
      <c r="B358" s="424">
        <f t="shared" si="5"/>
        <v>15885.89</v>
      </c>
      <c r="C358" s="424">
        <f>SUM(C359:C361)</f>
        <v>14220.02</v>
      </c>
      <c r="D358" s="424">
        <v>1665.87</v>
      </c>
    </row>
    <row r="359" spans="1:4" ht="19.5" customHeight="1">
      <c r="A359" s="423" t="s">
        <v>469</v>
      </c>
      <c r="B359" s="424">
        <f t="shared" si="5"/>
        <v>7480.72</v>
      </c>
      <c r="C359" s="424">
        <v>7480.72</v>
      </c>
      <c r="D359" s="424">
        <v>0</v>
      </c>
    </row>
    <row r="360" spans="1:4" ht="19.5" customHeight="1">
      <c r="A360" s="423" t="s">
        <v>470</v>
      </c>
      <c r="B360" s="424">
        <f t="shared" si="5"/>
        <v>6732.35</v>
      </c>
      <c r="C360" s="424">
        <v>6731.96</v>
      </c>
      <c r="D360" s="424">
        <v>0.39</v>
      </c>
    </row>
    <row r="361" spans="1:4" ht="19.5" customHeight="1">
      <c r="A361" s="423" t="s">
        <v>471</v>
      </c>
      <c r="B361" s="424">
        <f t="shared" si="5"/>
        <v>1672.82</v>
      </c>
      <c r="C361" s="424">
        <v>7.34</v>
      </c>
      <c r="D361" s="424">
        <v>1665.48</v>
      </c>
    </row>
    <row r="362" spans="1:4" ht="19.5" customHeight="1">
      <c r="A362" s="423" t="s">
        <v>472</v>
      </c>
      <c r="B362" s="424">
        <f t="shared" si="5"/>
        <v>1355</v>
      </c>
      <c r="C362" s="424">
        <f>SUM(C363:C365)</f>
        <v>0</v>
      </c>
      <c r="D362" s="424">
        <v>1355</v>
      </c>
    </row>
    <row r="363" spans="1:4" ht="19.5" customHeight="1">
      <c r="A363" s="423" t="s">
        <v>473</v>
      </c>
      <c r="B363" s="424">
        <f t="shared" si="5"/>
        <v>100</v>
      </c>
      <c r="C363" s="424">
        <v>0</v>
      </c>
      <c r="D363" s="424">
        <v>100</v>
      </c>
    </row>
    <row r="364" spans="1:4" ht="19.5" customHeight="1">
      <c r="A364" s="423" t="s">
        <v>474</v>
      </c>
      <c r="B364" s="424">
        <f t="shared" si="5"/>
        <v>95</v>
      </c>
      <c r="C364" s="424">
        <v>0</v>
      </c>
      <c r="D364" s="424">
        <v>95</v>
      </c>
    </row>
    <row r="365" spans="1:4" ht="19.5" customHeight="1">
      <c r="A365" s="423" t="s">
        <v>475</v>
      </c>
      <c r="B365" s="424">
        <f t="shared" si="5"/>
        <v>1160</v>
      </c>
      <c r="C365" s="424">
        <v>0</v>
      </c>
      <c r="D365" s="424">
        <v>1160</v>
      </c>
    </row>
    <row r="366" spans="1:4" ht="19.5" customHeight="1">
      <c r="A366" s="423" t="s">
        <v>476</v>
      </c>
      <c r="B366" s="424">
        <f t="shared" si="5"/>
        <v>668.98</v>
      </c>
      <c r="C366" s="424">
        <f>SUM(C367:C372)</f>
        <v>249.46</v>
      </c>
      <c r="D366" s="424">
        <v>419.52</v>
      </c>
    </row>
    <row r="367" spans="1:4" ht="19.5" customHeight="1">
      <c r="A367" s="423" t="s">
        <v>244</v>
      </c>
      <c r="B367" s="424">
        <f t="shared" si="5"/>
        <v>321.46</v>
      </c>
      <c r="C367" s="424">
        <v>249.46</v>
      </c>
      <c r="D367" s="424">
        <v>72</v>
      </c>
    </row>
    <row r="368" spans="1:4" ht="19.5" customHeight="1">
      <c r="A368" s="423" t="s">
        <v>245</v>
      </c>
      <c r="B368" s="424">
        <f t="shared" si="5"/>
        <v>9</v>
      </c>
      <c r="C368" s="424">
        <v>0</v>
      </c>
      <c r="D368" s="424">
        <v>9</v>
      </c>
    </row>
    <row r="369" spans="1:4" s="414" customFormat="1" ht="19.5" customHeight="1">
      <c r="A369" s="423" t="s">
        <v>252</v>
      </c>
      <c r="B369" s="424">
        <f t="shared" si="5"/>
        <v>41.62</v>
      </c>
      <c r="C369" s="424">
        <v>0</v>
      </c>
      <c r="D369" s="424">
        <v>41.62</v>
      </c>
    </row>
    <row r="370" spans="1:4" ht="19.5" customHeight="1">
      <c r="A370" s="423" t="s">
        <v>477</v>
      </c>
      <c r="B370" s="424">
        <f t="shared" si="5"/>
        <v>25</v>
      </c>
      <c r="C370" s="424">
        <v>0</v>
      </c>
      <c r="D370" s="424">
        <v>25</v>
      </c>
    </row>
    <row r="371" spans="1:4" ht="19.5" customHeight="1">
      <c r="A371" s="423" t="s">
        <v>478</v>
      </c>
      <c r="B371" s="424">
        <f t="shared" si="5"/>
        <v>39.75</v>
      </c>
      <c r="C371" s="424">
        <v>0</v>
      </c>
      <c r="D371" s="424">
        <v>39.75</v>
      </c>
    </row>
    <row r="372" spans="1:4" ht="19.5" customHeight="1">
      <c r="A372" s="423" t="s">
        <v>479</v>
      </c>
      <c r="B372" s="424">
        <f t="shared" si="5"/>
        <v>232.15</v>
      </c>
      <c r="C372" s="424">
        <v>0</v>
      </c>
      <c r="D372" s="424">
        <v>232.15</v>
      </c>
    </row>
    <row r="373" spans="1:4" ht="19.5" customHeight="1">
      <c r="A373" s="423" t="s">
        <v>480</v>
      </c>
      <c r="B373" s="424">
        <f t="shared" si="5"/>
        <v>74</v>
      </c>
      <c r="C373" s="424">
        <f>C374</f>
        <v>0</v>
      </c>
      <c r="D373" s="424">
        <v>74</v>
      </c>
    </row>
    <row r="374" spans="1:4" ht="19.5" customHeight="1">
      <c r="A374" s="423" t="s">
        <v>481</v>
      </c>
      <c r="B374" s="424">
        <f t="shared" si="5"/>
        <v>74</v>
      </c>
      <c r="C374" s="424">
        <v>0</v>
      </c>
      <c r="D374" s="424">
        <v>74</v>
      </c>
    </row>
    <row r="375" spans="1:4" ht="19.5" customHeight="1">
      <c r="A375" s="423" t="s">
        <v>24</v>
      </c>
      <c r="B375" s="424">
        <f t="shared" si="5"/>
        <v>7903.48</v>
      </c>
      <c r="C375" s="424">
        <f>C376+C379+C382+C384+C387+C389+C391</f>
        <v>1502.76</v>
      </c>
      <c r="D375" s="424">
        <v>6400.72</v>
      </c>
    </row>
    <row r="376" spans="1:4" ht="19.5" customHeight="1">
      <c r="A376" s="423" t="s">
        <v>482</v>
      </c>
      <c r="B376" s="424">
        <f t="shared" si="5"/>
        <v>684.15</v>
      </c>
      <c r="C376" s="424">
        <f>SUM(C377:C378)</f>
        <v>362.88</v>
      </c>
      <c r="D376" s="424">
        <v>321.27</v>
      </c>
    </row>
    <row r="377" spans="1:4" ht="19.5" customHeight="1">
      <c r="A377" s="423" t="s">
        <v>483</v>
      </c>
      <c r="B377" s="424">
        <f t="shared" si="5"/>
        <v>362.88</v>
      </c>
      <c r="C377" s="424">
        <v>362.88</v>
      </c>
      <c r="D377" s="424">
        <v>0</v>
      </c>
    </row>
    <row r="378" spans="1:4" ht="19.5" customHeight="1">
      <c r="A378" s="423" t="s">
        <v>484</v>
      </c>
      <c r="B378" s="424">
        <f t="shared" si="5"/>
        <v>321.27</v>
      </c>
      <c r="C378" s="424">
        <v>0</v>
      </c>
      <c r="D378" s="424">
        <v>321.27</v>
      </c>
    </row>
    <row r="379" spans="1:4" ht="19.5" customHeight="1">
      <c r="A379" s="423" t="s">
        <v>485</v>
      </c>
      <c r="B379" s="424">
        <f t="shared" si="5"/>
        <v>700</v>
      </c>
      <c r="C379" s="424">
        <f>SUM(C380:C381)</f>
        <v>0</v>
      </c>
      <c r="D379" s="424">
        <v>700</v>
      </c>
    </row>
    <row r="380" spans="1:4" ht="19.5" customHeight="1">
      <c r="A380" s="423" t="s">
        <v>486</v>
      </c>
      <c r="B380" s="424">
        <f t="shared" si="5"/>
        <v>300</v>
      </c>
      <c r="C380" s="424">
        <v>0</v>
      </c>
      <c r="D380" s="424">
        <v>300</v>
      </c>
    </row>
    <row r="381" spans="1:4" ht="19.5" customHeight="1">
      <c r="A381" s="423" t="s">
        <v>487</v>
      </c>
      <c r="B381" s="424">
        <f t="shared" si="5"/>
        <v>400</v>
      </c>
      <c r="C381" s="424">
        <v>0</v>
      </c>
      <c r="D381" s="424">
        <v>400</v>
      </c>
    </row>
    <row r="382" spans="1:4" ht="19.5" customHeight="1">
      <c r="A382" s="423" t="s">
        <v>488</v>
      </c>
      <c r="B382" s="424">
        <f t="shared" si="5"/>
        <v>4715.46</v>
      </c>
      <c r="C382" s="424">
        <f>C383</f>
        <v>0</v>
      </c>
      <c r="D382" s="424">
        <v>4715.46</v>
      </c>
    </row>
    <row r="383" spans="1:4" ht="19.5" customHeight="1">
      <c r="A383" s="423" t="s">
        <v>489</v>
      </c>
      <c r="B383" s="424">
        <f t="shared" si="5"/>
        <v>4715.46</v>
      </c>
      <c r="C383" s="424">
        <v>0</v>
      </c>
      <c r="D383" s="424">
        <v>4715.46</v>
      </c>
    </row>
    <row r="384" spans="1:4" ht="19.5" customHeight="1">
      <c r="A384" s="423" t="s">
        <v>490</v>
      </c>
      <c r="B384" s="424">
        <f t="shared" si="5"/>
        <v>1212.37</v>
      </c>
      <c r="C384" s="424">
        <f>SUM(C385:C386)</f>
        <v>1139.88</v>
      </c>
      <c r="D384" s="424">
        <v>72.49</v>
      </c>
    </row>
    <row r="385" spans="1:4" ht="19.5" customHeight="1">
      <c r="A385" s="423" t="s">
        <v>491</v>
      </c>
      <c r="B385" s="424">
        <f t="shared" si="5"/>
        <v>1183.47</v>
      </c>
      <c r="C385" s="424">
        <v>1139.88</v>
      </c>
      <c r="D385" s="424">
        <v>43.59</v>
      </c>
    </row>
    <row r="386" spans="1:4" ht="19.5" customHeight="1">
      <c r="A386" s="423" t="s">
        <v>492</v>
      </c>
      <c r="B386" s="424">
        <f t="shared" si="5"/>
        <v>28.9</v>
      </c>
      <c r="C386" s="424">
        <v>0</v>
      </c>
      <c r="D386" s="424">
        <v>28.9</v>
      </c>
    </row>
    <row r="387" spans="1:4" ht="19.5" customHeight="1">
      <c r="A387" s="423" t="s">
        <v>493</v>
      </c>
      <c r="B387" s="424">
        <f t="shared" si="5"/>
        <v>576.5</v>
      </c>
      <c r="C387" s="424">
        <f>C388</f>
        <v>0</v>
      </c>
      <c r="D387" s="424">
        <v>576.5</v>
      </c>
    </row>
    <row r="388" spans="1:4" ht="19.5" customHeight="1">
      <c r="A388" s="423" t="s">
        <v>494</v>
      </c>
      <c r="B388" s="424">
        <f t="shared" si="5"/>
        <v>576.5</v>
      </c>
      <c r="C388" s="424">
        <v>0</v>
      </c>
      <c r="D388" s="424">
        <v>576.5</v>
      </c>
    </row>
    <row r="389" spans="1:4" ht="19.5" customHeight="1">
      <c r="A389" s="423" t="s">
        <v>495</v>
      </c>
      <c r="B389" s="424">
        <f aca="true" t="shared" si="6" ref="B389:B452">C389+D389</f>
        <v>6.5</v>
      </c>
      <c r="C389" s="424">
        <f>C390</f>
        <v>0</v>
      </c>
      <c r="D389" s="424">
        <v>6.5</v>
      </c>
    </row>
    <row r="390" spans="1:4" ht="19.5" customHeight="1">
      <c r="A390" s="423" t="s">
        <v>496</v>
      </c>
      <c r="B390" s="424">
        <f t="shared" si="6"/>
        <v>6.5</v>
      </c>
      <c r="C390" s="424">
        <v>0</v>
      </c>
      <c r="D390" s="424">
        <v>6.5</v>
      </c>
    </row>
    <row r="391" spans="1:4" ht="19.5" customHeight="1">
      <c r="A391" s="423" t="s">
        <v>497</v>
      </c>
      <c r="B391" s="424">
        <f t="shared" si="6"/>
        <v>8.5</v>
      </c>
      <c r="C391" s="424">
        <f>C392</f>
        <v>0</v>
      </c>
      <c r="D391" s="424">
        <v>8.5</v>
      </c>
    </row>
    <row r="392" spans="1:4" ht="19.5" customHeight="1">
      <c r="A392" s="423" t="s">
        <v>498</v>
      </c>
      <c r="B392" s="424">
        <f t="shared" si="6"/>
        <v>8.5</v>
      </c>
      <c r="C392" s="424">
        <v>0</v>
      </c>
      <c r="D392" s="424">
        <v>8.5</v>
      </c>
    </row>
    <row r="393" spans="1:4" ht="19.5" customHeight="1">
      <c r="A393" s="423" t="s">
        <v>26</v>
      </c>
      <c r="B393" s="424">
        <f t="shared" si="6"/>
        <v>36217.76</v>
      </c>
      <c r="C393" s="424">
        <f>C394+C403+C405+C407+C409+C411</f>
        <v>8439.76</v>
      </c>
      <c r="D393" s="424">
        <v>27778</v>
      </c>
    </row>
    <row r="394" spans="1:4" ht="19.5" customHeight="1">
      <c r="A394" s="423" t="s">
        <v>499</v>
      </c>
      <c r="B394" s="424">
        <f t="shared" si="6"/>
        <v>7722.94</v>
      </c>
      <c r="C394" s="424">
        <f>SUM(C395:C402)</f>
        <v>1199.89</v>
      </c>
      <c r="D394" s="424">
        <v>6523.05</v>
      </c>
    </row>
    <row r="395" spans="1:4" ht="19.5" customHeight="1">
      <c r="A395" s="423" t="s">
        <v>500</v>
      </c>
      <c r="B395" s="424">
        <f t="shared" si="6"/>
        <v>657.16</v>
      </c>
      <c r="C395" s="424">
        <v>657.16</v>
      </c>
      <c r="D395" s="424">
        <v>0</v>
      </c>
    </row>
    <row r="396" spans="1:4" ht="19.5" customHeight="1">
      <c r="A396" s="423" t="s">
        <v>501</v>
      </c>
      <c r="B396" s="424">
        <f t="shared" si="6"/>
        <v>3850.45</v>
      </c>
      <c r="C396" s="424">
        <v>0</v>
      </c>
      <c r="D396" s="424">
        <v>3850.45</v>
      </c>
    </row>
    <row r="397" spans="1:4" ht="19.5" customHeight="1">
      <c r="A397" s="423" t="s">
        <v>502</v>
      </c>
      <c r="B397" s="424">
        <f t="shared" si="6"/>
        <v>395.57</v>
      </c>
      <c r="C397" s="424">
        <v>365.57</v>
      </c>
      <c r="D397" s="424">
        <v>30</v>
      </c>
    </row>
    <row r="398" spans="1:4" ht="19.5" customHeight="1">
      <c r="A398" s="423" t="s">
        <v>503</v>
      </c>
      <c r="B398" s="424">
        <f t="shared" si="6"/>
        <v>234.47</v>
      </c>
      <c r="C398" s="424">
        <v>0</v>
      </c>
      <c r="D398" s="424">
        <v>234.47</v>
      </c>
    </row>
    <row r="399" spans="1:4" ht="19.5" customHeight="1">
      <c r="A399" s="423" t="s">
        <v>504</v>
      </c>
      <c r="B399" s="424">
        <f t="shared" si="6"/>
        <v>764.59</v>
      </c>
      <c r="C399" s="424">
        <v>67.33</v>
      </c>
      <c r="D399" s="424">
        <v>697.26</v>
      </c>
    </row>
    <row r="400" spans="1:4" ht="19.5" customHeight="1">
      <c r="A400" s="423" t="s">
        <v>505</v>
      </c>
      <c r="B400" s="424">
        <f t="shared" si="6"/>
        <v>3.61</v>
      </c>
      <c r="C400" s="424">
        <v>0</v>
      </c>
      <c r="D400" s="424">
        <v>3.61</v>
      </c>
    </row>
    <row r="401" spans="1:4" ht="19.5" customHeight="1">
      <c r="A401" s="423" t="s">
        <v>506</v>
      </c>
      <c r="B401" s="424">
        <f t="shared" si="6"/>
        <v>905.85</v>
      </c>
      <c r="C401" s="424">
        <v>0</v>
      </c>
      <c r="D401" s="424">
        <v>905.85</v>
      </c>
    </row>
    <row r="402" spans="1:4" ht="19.5" customHeight="1">
      <c r="A402" s="423" t="s">
        <v>507</v>
      </c>
      <c r="B402" s="424">
        <f t="shared" si="6"/>
        <v>911.24</v>
      </c>
      <c r="C402" s="424">
        <v>109.83</v>
      </c>
      <c r="D402" s="424">
        <v>801.41</v>
      </c>
    </row>
    <row r="403" spans="1:4" ht="19.5" customHeight="1">
      <c r="A403" s="423" t="s">
        <v>508</v>
      </c>
      <c r="B403" s="424">
        <f t="shared" si="6"/>
        <v>884.96</v>
      </c>
      <c r="C403" s="424">
        <f>C404</f>
        <v>454.96</v>
      </c>
      <c r="D403" s="424">
        <v>430</v>
      </c>
    </row>
    <row r="404" spans="1:4" ht="19.5" customHeight="1">
      <c r="A404" s="423" t="s">
        <v>509</v>
      </c>
      <c r="B404" s="424">
        <f t="shared" si="6"/>
        <v>884.96</v>
      </c>
      <c r="C404" s="424">
        <v>454.96</v>
      </c>
      <c r="D404" s="424">
        <v>430</v>
      </c>
    </row>
    <row r="405" spans="1:4" ht="19.5" customHeight="1">
      <c r="A405" s="423" t="s">
        <v>510</v>
      </c>
      <c r="B405" s="424">
        <f t="shared" si="6"/>
        <v>9239.66</v>
      </c>
      <c r="C405" s="424">
        <f>C406</f>
        <v>2263.94</v>
      </c>
      <c r="D405" s="424">
        <v>6975.72</v>
      </c>
    </row>
    <row r="406" spans="1:4" ht="19.5" customHeight="1">
      <c r="A406" s="423" t="s">
        <v>511</v>
      </c>
      <c r="B406" s="424">
        <f t="shared" si="6"/>
        <v>9239.66</v>
      </c>
      <c r="C406" s="424">
        <v>2263.94</v>
      </c>
      <c r="D406" s="424">
        <v>6975.72</v>
      </c>
    </row>
    <row r="407" spans="1:4" ht="19.5" customHeight="1">
      <c r="A407" s="423" t="s">
        <v>512</v>
      </c>
      <c r="B407" s="424">
        <f t="shared" si="6"/>
        <v>17605.17</v>
      </c>
      <c r="C407" s="424">
        <f>C408</f>
        <v>4520.97</v>
      </c>
      <c r="D407" s="424">
        <v>13084.2</v>
      </c>
    </row>
    <row r="408" spans="1:4" ht="19.5" customHeight="1">
      <c r="A408" s="423" t="s">
        <v>513</v>
      </c>
      <c r="B408" s="424">
        <f t="shared" si="6"/>
        <v>17605.17</v>
      </c>
      <c r="C408" s="424">
        <v>4520.97</v>
      </c>
      <c r="D408" s="424">
        <v>13084.2</v>
      </c>
    </row>
    <row r="409" spans="1:4" ht="19.5" customHeight="1">
      <c r="A409" s="423" t="s">
        <v>514</v>
      </c>
      <c r="B409" s="424">
        <f t="shared" si="6"/>
        <v>57.8</v>
      </c>
      <c r="C409" s="424">
        <f>C410</f>
        <v>0</v>
      </c>
      <c r="D409" s="424">
        <v>57.8</v>
      </c>
    </row>
    <row r="410" spans="1:4" ht="19.5" customHeight="1">
      <c r="A410" s="423" t="s">
        <v>515</v>
      </c>
      <c r="B410" s="424">
        <f t="shared" si="6"/>
        <v>57.8</v>
      </c>
      <c r="C410" s="424">
        <v>0</v>
      </c>
      <c r="D410" s="424">
        <v>57.8</v>
      </c>
    </row>
    <row r="411" spans="1:4" ht="19.5" customHeight="1">
      <c r="A411" s="423" t="s">
        <v>516</v>
      </c>
      <c r="B411" s="424">
        <f t="shared" si="6"/>
        <v>707.23</v>
      </c>
      <c r="C411" s="424">
        <f>C412</f>
        <v>0</v>
      </c>
      <c r="D411" s="424">
        <v>707.23</v>
      </c>
    </row>
    <row r="412" spans="1:4" ht="19.5" customHeight="1">
      <c r="A412" s="423" t="s">
        <v>517</v>
      </c>
      <c r="B412" s="424">
        <f t="shared" si="6"/>
        <v>707.23</v>
      </c>
      <c r="C412" s="424">
        <v>0</v>
      </c>
      <c r="D412" s="424">
        <v>707.23</v>
      </c>
    </row>
    <row r="413" spans="1:4" ht="19.5" customHeight="1">
      <c r="A413" s="423" t="s">
        <v>28</v>
      </c>
      <c r="B413" s="424">
        <f t="shared" si="6"/>
        <v>33919.57</v>
      </c>
      <c r="C413" s="424">
        <f>C414+C427+C438+C454+C457</f>
        <v>6513.43</v>
      </c>
      <c r="D413" s="424">
        <v>27406.14</v>
      </c>
    </row>
    <row r="414" spans="1:4" ht="19.5" customHeight="1">
      <c r="A414" s="423" t="s">
        <v>518</v>
      </c>
      <c r="B414" s="424">
        <f t="shared" si="6"/>
        <v>3616.46</v>
      </c>
      <c r="C414" s="424">
        <f>SUM(C415:C426)</f>
        <v>2893</v>
      </c>
      <c r="D414" s="424">
        <v>723.46</v>
      </c>
    </row>
    <row r="415" spans="1:4" ht="19.5" customHeight="1">
      <c r="A415" s="423" t="s">
        <v>519</v>
      </c>
      <c r="B415" s="424">
        <f t="shared" si="6"/>
        <v>1414.72</v>
      </c>
      <c r="C415" s="424">
        <v>1414.72</v>
      </c>
      <c r="D415" s="424">
        <v>0</v>
      </c>
    </row>
    <row r="416" spans="1:4" ht="19.5" customHeight="1">
      <c r="A416" s="423" t="s">
        <v>520</v>
      </c>
      <c r="B416" s="424">
        <f t="shared" si="6"/>
        <v>278.38</v>
      </c>
      <c r="C416" s="424">
        <v>0</v>
      </c>
      <c r="D416" s="424">
        <v>278.38</v>
      </c>
    </row>
    <row r="417" spans="1:4" ht="19.5" customHeight="1">
      <c r="A417" s="423" t="s">
        <v>521</v>
      </c>
      <c r="B417" s="424">
        <f t="shared" si="6"/>
        <v>1478.28</v>
      </c>
      <c r="C417" s="424">
        <v>1478.28</v>
      </c>
      <c r="D417" s="424">
        <v>0</v>
      </c>
    </row>
    <row r="418" spans="1:4" ht="19.5" customHeight="1">
      <c r="A418" s="423" t="s">
        <v>522</v>
      </c>
      <c r="B418" s="424">
        <f t="shared" si="6"/>
        <v>102.78</v>
      </c>
      <c r="C418" s="424">
        <v>0</v>
      </c>
      <c r="D418" s="424">
        <v>102.78</v>
      </c>
    </row>
    <row r="419" spans="1:4" ht="19.5" customHeight="1">
      <c r="A419" s="423" t="s">
        <v>523</v>
      </c>
      <c r="B419" s="424">
        <f t="shared" si="6"/>
        <v>7.23</v>
      </c>
      <c r="C419" s="424">
        <v>0</v>
      </c>
      <c r="D419" s="424">
        <v>7.23</v>
      </c>
    </row>
    <row r="420" spans="1:4" ht="19.5" customHeight="1">
      <c r="A420" s="423" t="s">
        <v>524</v>
      </c>
      <c r="B420" s="424">
        <f t="shared" si="6"/>
        <v>13.71</v>
      </c>
      <c r="C420" s="424">
        <v>0</v>
      </c>
      <c r="D420" s="424">
        <v>13.71</v>
      </c>
    </row>
    <row r="421" spans="1:4" ht="19.5" customHeight="1">
      <c r="A421" s="423" t="s">
        <v>525</v>
      </c>
      <c r="B421" s="424">
        <f t="shared" si="6"/>
        <v>47.58</v>
      </c>
      <c r="C421" s="424">
        <v>0</v>
      </c>
      <c r="D421" s="424">
        <v>47.58</v>
      </c>
    </row>
    <row r="422" spans="1:4" ht="19.5" customHeight="1">
      <c r="A422" s="423" t="s">
        <v>526</v>
      </c>
      <c r="B422" s="424">
        <f t="shared" si="6"/>
        <v>9.39</v>
      </c>
      <c r="C422" s="424">
        <v>0</v>
      </c>
      <c r="D422" s="424">
        <v>9.39</v>
      </c>
    </row>
    <row r="423" spans="1:4" ht="19.5" customHeight="1">
      <c r="A423" s="423" t="s">
        <v>527</v>
      </c>
      <c r="B423" s="424">
        <f t="shared" si="6"/>
        <v>4</v>
      </c>
      <c r="C423" s="424">
        <v>0</v>
      </c>
      <c r="D423" s="424">
        <v>4</v>
      </c>
    </row>
    <row r="424" spans="1:4" ht="19.5" customHeight="1">
      <c r="A424" s="423" t="s">
        <v>528</v>
      </c>
      <c r="B424" s="424">
        <f t="shared" si="6"/>
        <v>217</v>
      </c>
      <c r="C424" s="424">
        <v>0</v>
      </c>
      <c r="D424" s="424">
        <v>217</v>
      </c>
    </row>
    <row r="425" spans="1:4" s="414" customFormat="1" ht="19.5" customHeight="1">
      <c r="A425" s="423" t="s">
        <v>529</v>
      </c>
      <c r="B425" s="424">
        <f t="shared" si="6"/>
        <v>13.61</v>
      </c>
      <c r="C425" s="424">
        <v>0</v>
      </c>
      <c r="D425" s="424">
        <v>13.61</v>
      </c>
    </row>
    <row r="426" spans="1:4" ht="19.5" customHeight="1">
      <c r="A426" s="423" t="s">
        <v>530</v>
      </c>
      <c r="B426" s="424">
        <f t="shared" si="6"/>
        <v>29.78</v>
      </c>
      <c r="C426" s="424">
        <v>0</v>
      </c>
      <c r="D426" s="424">
        <v>29.78</v>
      </c>
    </row>
    <row r="427" spans="1:4" ht="19.5" customHeight="1">
      <c r="A427" s="423" t="s">
        <v>531</v>
      </c>
      <c r="B427" s="424">
        <f t="shared" si="6"/>
        <v>3759.76</v>
      </c>
      <c r="C427" s="424">
        <f>SUM(C428:C437)</f>
        <v>837.04</v>
      </c>
      <c r="D427" s="424">
        <v>2922.72</v>
      </c>
    </row>
    <row r="428" spans="1:4" ht="19.5" customHeight="1">
      <c r="A428" s="423" t="s">
        <v>532</v>
      </c>
      <c r="B428" s="424">
        <f t="shared" si="6"/>
        <v>197.88</v>
      </c>
      <c r="C428" s="424">
        <v>197.88</v>
      </c>
      <c r="D428" s="424">
        <v>0</v>
      </c>
    </row>
    <row r="429" spans="1:4" ht="19.5" customHeight="1">
      <c r="A429" s="423" t="s">
        <v>533</v>
      </c>
      <c r="B429" s="424">
        <f t="shared" si="6"/>
        <v>173.12</v>
      </c>
      <c r="C429" s="424">
        <v>0</v>
      </c>
      <c r="D429" s="424">
        <v>173.12</v>
      </c>
    </row>
    <row r="430" spans="1:4" ht="19.5" customHeight="1">
      <c r="A430" s="423" t="s">
        <v>534</v>
      </c>
      <c r="B430" s="424">
        <f t="shared" si="6"/>
        <v>135.65</v>
      </c>
      <c r="C430" s="424">
        <v>29.95</v>
      </c>
      <c r="D430" s="424">
        <v>105.7</v>
      </c>
    </row>
    <row r="431" spans="1:4" ht="19.5" customHeight="1">
      <c r="A431" s="423" t="s">
        <v>535</v>
      </c>
      <c r="B431" s="424">
        <f t="shared" si="6"/>
        <v>2102.86</v>
      </c>
      <c r="C431" s="424">
        <v>50.08</v>
      </c>
      <c r="D431" s="424">
        <v>2052.78</v>
      </c>
    </row>
    <row r="432" spans="1:4" ht="19.5" customHeight="1">
      <c r="A432" s="423" t="s">
        <v>536</v>
      </c>
      <c r="B432" s="424">
        <f t="shared" si="6"/>
        <v>138.68</v>
      </c>
      <c r="C432" s="424">
        <v>135.79</v>
      </c>
      <c r="D432" s="424">
        <v>2.89</v>
      </c>
    </row>
    <row r="433" spans="1:4" ht="19.5" customHeight="1">
      <c r="A433" s="423" t="s">
        <v>537</v>
      </c>
      <c r="B433" s="424">
        <f t="shared" si="6"/>
        <v>53.44</v>
      </c>
      <c r="C433" s="424">
        <v>49.11</v>
      </c>
      <c r="D433" s="424">
        <v>4.33</v>
      </c>
    </row>
    <row r="434" spans="1:4" ht="19.5" customHeight="1">
      <c r="A434" s="423" t="s">
        <v>538</v>
      </c>
      <c r="B434" s="424">
        <f t="shared" si="6"/>
        <v>263.06</v>
      </c>
      <c r="C434" s="424">
        <v>249.33</v>
      </c>
      <c r="D434" s="424">
        <v>13.73</v>
      </c>
    </row>
    <row r="435" spans="1:4" ht="19.5" customHeight="1">
      <c r="A435" s="423" t="s">
        <v>539</v>
      </c>
      <c r="B435" s="424">
        <f t="shared" si="6"/>
        <v>108.27</v>
      </c>
      <c r="C435" s="424">
        <v>58.88</v>
      </c>
      <c r="D435" s="424">
        <v>49.39</v>
      </c>
    </row>
    <row r="436" spans="1:4" ht="19.5" customHeight="1">
      <c r="A436" s="423" t="s">
        <v>540</v>
      </c>
      <c r="B436" s="424">
        <f t="shared" si="6"/>
        <v>71.08</v>
      </c>
      <c r="C436" s="424">
        <v>66.02</v>
      </c>
      <c r="D436" s="424">
        <v>5.06</v>
      </c>
    </row>
    <row r="437" spans="1:4" ht="19.5" customHeight="1">
      <c r="A437" s="423" t="s">
        <v>541</v>
      </c>
      <c r="B437" s="424">
        <f t="shared" si="6"/>
        <v>515.72</v>
      </c>
      <c r="C437" s="424">
        <v>0</v>
      </c>
      <c r="D437" s="424">
        <v>515.72</v>
      </c>
    </row>
    <row r="438" spans="1:4" ht="19.5" customHeight="1">
      <c r="A438" s="423" t="s">
        <v>542</v>
      </c>
      <c r="B438" s="424">
        <f t="shared" si="6"/>
        <v>26014.44</v>
      </c>
      <c r="C438" s="424">
        <f>SUM(C439:C453)</f>
        <v>2481.48</v>
      </c>
      <c r="D438" s="424">
        <v>23532.96</v>
      </c>
    </row>
    <row r="439" spans="1:4" ht="19.5" customHeight="1">
      <c r="A439" s="423" t="s">
        <v>543</v>
      </c>
      <c r="B439" s="424">
        <f t="shared" si="6"/>
        <v>465.55</v>
      </c>
      <c r="C439" s="424">
        <v>453.05</v>
      </c>
      <c r="D439" s="424">
        <v>12.5</v>
      </c>
    </row>
    <row r="440" spans="1:4" ht="19.5" customHeight="1">
      <c r="A440" s="423" t="s">
        <v>544</v>
      </c>
      <c r="B440" s="424">
        <f t="shared" si="6"/>
        <v>86.93</v>
      </c>
      <c r="C440" s="424">
        <v>0</v>
      </c>
      <c r="D440" s="424">
        <v>86.93</v>
      </c>
    </row>
    <row r="441" spans="1:4" ht="19.5" customHeight="1">
      <c r="A441" s="423" t="s">
        <v>545</v>
      </c>
      <c r="B441" s="424">
        <f t="shared" si="6"/>
        <v>781.57</v>
      </c>
      <c r="C441" s="424">
        <v>70.99</v>
      </c>
      <c r="D441" s="424">
        <v>710.58</v>
      </c>
    </row>
    <row r="442" spans="1:4" ht="19.5" customHeight="1">
      <c r="A442" s="423" t="s">
        <v>546</v>
      </c>
      <c r="B442" s="424">
        <f t="shared" si="6"/>
        <v>1000</v>
      </c>
      <c r="C442" s="424">
        <v>0</v>
      </c>
      <c r="D442" s="424">
        <v>1000</v>
      </c>
    </row>
    <row r="443" spans="1:4" ht="19.5" customHeight="1">
      <c r="A443" s="423" t="s">
        <v>547</v>
      </c>
      <c r="B443" s="424">
        <f t="shared" si="6"/>
        <v>149</v>
      </c>
      <c r="C443" s="424">
        <v>0</v>
      </c>
      <c r="D443" s="424">
        <v>149</v>
      </c>
    </row>
    <row r="444" spans="1:4" ht="19.5" customHeight="1">
      <c r="A444" s="423" t="s">
        <v>548</v>
      </c>
      <c r="B444" s="424">
        <f t="shared" si="6"/>
        <v>300</v>
      </c>
      <c r="C444" s="424">
        <v>0</v>
      </c>
      <c r="D444" s="424">
        <v>300</v>
      </c>
    </row>
    <row r="445" spans="1:4" ht="19.5" customHeight="1">
      <c r="A445" s="423" t="s">
        <v>549</v>
      </c>
      <c r="B445" s="424">
        <f t="shared" si="6"/>
        <v>350.45</v>
      </c>
      <c r="C445" s="424">
        <v>324.3</v>
      </c>
      <c r="D445" s="424">
        <v>26.15</v>
      </c>
    </row>
    <row r="446" spans="1:4" ht="19.5" customHeight="1">
      <c r="A446" s="423" t="s">
        <v>550</v>
      </c>
      <c r="B446" s="424">
        <f t="shared" si="6"/>
        <v>245.77</v>
      </c>
      <c r="C446" s="424">
        <v>25.77</v>
      </c>
      <c r="D446" s="424">
        <v>220</v>
      </c>
    </row>
    <row r="447" spans="1:4" ht="19.5" customHeight="1">
      <c r="A447" s="423" t="s">
        <v>551</v>
      </c>
      <c r="B447" s="424">
        <f t="shared" si="6"/>
        <v>2248.3</v>
      </c>
      <c r="C447" s="424">
        <v>1462.5</v>
      </c>
      <c r="D447" s="424">
        <v>785.8</v>
      </c>
    </row>
    <row r="448" spans="1:4" ht="19.5" customHeight="1">
      <c r="A448" s="423" t="s">
        <v>552</v>
      </c>
      <c r="B448" s="424">
        <f t="shared" si="6"/>
        <v>269</v>
      </c>
      <c r="C448" s="424">
        <v>0</v>
      </c>
      <c r="D448" s="424">
        <v>269</v>
      </c>
    </row>
    <row r="449" spans="1:4" ht="19.5" customHeight="1">
      <c r="A449" s="423" t="s">
        <v>553</v>
      </c>
      <c r="B449" s="424">
        <f t="shared" si="6"/>
        <v>228.75</v>
      </c>
      <c r="C449" s="424">
        <v>113.75</v>
      </c>
      <c r="D449" s="424">
        <v>115</v>
      </c>
    </row>
    <row r="450" spans="1:4" ht="19.5" customHeight="1">
      <c r="A450" s="423" t="s">
        <v>554</v>
      </c>
      <c r="B450" s="424">
        <f t="shared" si="6"/>
        <v>152.12</v>
      </c>
      <c r="C450" s="424">
        <v>31.12</v>
      </c>
      <c r="D450" s="424">
        <v>121</v>
      </c>
    </row>
    <row r="451" spans="1:4" ht="19.5" customHeight="1">
      <c r="A451" s="423" t="s">
        <v>555</v>
      </c>
      <c r="B451" s="424">
        <f t="shared" si="6"/>
        <v>1000</v>
      </c>
      <c r="C451" s="424">
        <v>0</v>
      </c>
      <c r="D451" s="424">
        <v>1000</v>
      </c>
    </row>
    <row r="452" spans="1:4" ht="19.5" customHeight="1">
      <c r="A452" s="423" t="s">
        <v>556</v>
      </c>
      <c r="B452" s="424">
        <f t="shared" si="6"/>
        <v>50</v>
      </c>
      <c r="C452" s="424">
        <v>0</v>
      </c>
      <c r="D452" s="424">
        <v>50</v>
      </c>
    </row>
    <row r="453" spans="1:4" ht="19.5" customHeight="1">
      <c r="A453" s="423" t="s">
        <v>557</v>
      </c>
      <c r="B453" s="424">
        <f aca="true" t="shared" si="7" ref="B453:B516">C453+D453</f>
        <v>18687</v>
      </c>
      <c r="C453" s="424">
        <v>0</v>
      </c>
      <c r="D453" s="424">
        <v>18687</v>
      </c>
    </row>
    <row r="454" spans="1:4" ht="19.5" customHeight="1">
      <c r="A454" s="423" t="s">
        <v>558</v>
      </c>
      <c r="B454" s="424">
        <f t="shared" si="7"/>
        <v>301.91</v>
      </c>
      <c r="C454" s="424">
        <f>SUM(C455:C456)</f>
        <v>301.91</v>
      </c>
      <c r="D454" s="424">
        <v>0</v>
      </c>
    </row>
    <row r="455" spans="1:4" s="414" customFormat="1" ht="19.5" customHeight="1">
      <c r="A455" s="423" t="s">
        <v>559</v>
      </c>
      <c r="B455" s="424">
        <f t="shared" si="7"/>
        <v>196.86</v>
      </c>
      <c r="C455" s="424">
        <v>196.86</v>
      </c>
      <c r="D455" s="424">
        <v>0</v>
      </c>
    </row>
    <row r="456" spans="1:4" ht="19.5" customHeight="1">
      <c r="A456" s="423" t="s">
        <v>560</v>
      </c>
      <c r="B456" s="424">
        <f t="shared" si="7"/>
        <v>105.05</v>
      </c>
      <c r="C456" s="424">
        <v>105.05</v>
      </c>
      <c r="D456" s="424">
        <v>0</v>
      </c>
    </row>
    <row r="457" spans="1:4" ht="19.5" customHeight="1">
      <c r="A457" s="423" t="s">
        <v>561</v>
      </c>
      <c r="B457" s="424">
        <f t="shared" si="7"/>
        <v>227</v>
      </c>
      <c r="C457" s="424">
        <f>SUM(C458:C459)</f>
        <v>0</v>
      </c>
      <c r="D457" s="424">
        <v>227</v>
      </c>
    </row>
    <row r="458" spans="1:4" ht="19.5" customHeight="1">
      <c r="A458" s="423" t="s">
        <v>562</v>
      </c>
      <c r="B458" s="424">
        <f t="shared" si="7"/>
        <v>20</v>
      </c>
      <c r="C458" s="424">
        <v>0</v>
      </c>
      <c r="D458" s="424">
        <v>20</v>
      </c>
    </row>
    <row r="459" spans="1:4" ht="19.5" customHeight="1">
      <c r="A459" s="423" t="s">
        <v>563</v>
      </c>
      <c r="B459" s="424">
        <f t="shared" si="7"/>
        <v>207</v>
      </c>
      <c r="C459" s="424">
        <v>0</v>
      </c>
      <c r="D459" s="424">
        <v>207</v>
      </c>
    </row>
    <row r="460" spans="1:4" ht="19.5" customHeight="1">
      <c r="A460" s="423" t="s">
        <v>30</v>
      </c>
      <c r="B460" s="424">
        <f t="shared" si="7"/>
        <v>32140.13</v>
      </c>
      <c r="C460" s="424">
        <f>C461+C469+C471+C473+C475</f>
        <v>343.82</v>
      </c>
      <c r="D460" s="424">
        <v>31796.31</v>
      </c>
    </row>
    <row r="461" spans="1:4" ht="19.5" customHeight="1">
      <c r="A461" s="423" t="s">
        <v>564</v>
      </c>
      <c r="B461" s="424">
        <f t="shared" si="7"/>
        <v>22442.52</v>
      </c>
      <c r="C461" s="424">
        <f>SUM(C462:C468)</f>
        <v>343.82</v>
      </c>
      <c r="D461" s="424">
        <v>22098.7</v>
      </c>
    </row>
    <row r="462" spans="1:4" ht="19.5" customHeight="1">
      <c r="A462" s="423" t="s">
        <v>565</v>
      </c>
      <c r="B462" s="424">
        <f t="shared" si="7"/>
        <v>333.82</v>
      </c>
      <c r="C462" s="424">
        <v>333.82</v>
      </c>
      <c r="D462" s="424">
        <v>0</v>
      </c>
    </row>
    <row r="463" spans="1:4" ht="19.5" customHeight="1">
      <c r="A463" s="423" t="s">
        <v>566</v>
      </c>
      <c r="B463" s="424">
        <f t="shared" si="7"/>
        <v>3.61</v>
      </c>
      <c r="C463" s="424">
        <v>0</v>
      </c>
      <c r="D463" s="424">
        <v>3.61</v>
      </c>
    </row>
    <row r="464" spans="1:4" ht="19.5" customHeight="1">
      <c r="A464" s="423" t="s">
        <v>567</v>
      </c>
      <c r="B464" s="424">
        <f t="shared" si="7"/>
        <v>13268</v>
      </c>
      <c r="C464" s="424">
        <v>0</v>
      </c>
      <c r="D464" s="424">
        <v>13268</v>
      </c>
    </row>
    <row r="465" spans="1:4" ht="19.5" customHeight="1">
      <c r="A465" s="423" t="s">
        <v>568</v>
      </c>
      <c r="B465" s="424">
        <f t="shared" si="7"/>
        <v>6817.86</v>
      </c>
      <c r="C465" s="424">
        <v>0</v>
      </c>
      <c r="D465" s="424">
        <v>6817.86</v>
      </c>
    </row>
    <row r="466" spans="1:4" ht="19.5" customHeight="1">
      <c r="A466" s="423" t="s">
        <v>569</v>
      </c>
      <c r="B466" s="424">
        <f t="shared" si="7"/>
        <v>1340</v>
      </c>
      <c r="C466" s="424">
        <v>0</v>
      </c>
      <c r="D466" s="424">
        <v>1340</v>
      </c>
    </row>
    <row r="467" spans="1:4" ht="19.5" customHeight="1">
      <c r="A467" s="423" t="s">
        <v>570</v>
      </c>
      <c r="B467" s="424">
        <f t="shared" si="7"/>
        <v>669.23</v>
      </c>
      <c r="C467" s="424">
        <v>0</v>
      </c>
      <c r="D467" s="424">
        <v>669.23</v>
      </c>
    </row>
    <row r="468" spans="1:4" ht="19.5" customHeight="1">
      <c r="A468" s="423" t="s">
        <v>571</v>
      </c>
      <c r="B468" s="424">
        <f t="shared" si="7"/>
        <v>10</v>
      </c>
      <c r="C468" s="424">
        <v>10</v>
      </c>
      <c r="D468" s="424">
        <v>0</v>
      </c>
    </row>
    <row r="469" spans="1:4" ht="19.5" customHeight="1">
      <c r="A469" s="423" t="s">
        <v>572</v>
      </c>
      <c r="B469" s="424">
        <f t="shared" si="7"/>
        <v>372</v>
      </c>
      <c r="C469" s="424">
        <f>C470</f>
        <v>0</v>
      </c>
      <c r="D469" s="424">
        <v>372</v>
      </c>
    </row>
    <row r="470" spans="1:4" ht="19.5" customHeight="1">
      <c r="A470" s="423" t="s">
        <v>573</v>
      </c>
      <c r="B470" s="424">
        <f t="shared" si="7"/>
        <v>372</v>
      </c>
      <c r="C470" s="424">
        <v>0</v>
      </c>
      <c r="D470" s="424">
        <v>372</v>
      </c>
    </row>
    <row r="471" spans="1:4" ht="19.5" customHeight="1">
      <c r="A471" s="423" t="s">
        <v>574</v>
      </c>
      <c r="B471" s="424">
        <f t="shared" si="7"/>
        <v>15.61</v>
      </c>
      <c r="C471" s="424">
        <f>C472</f>
        <v>0</v>
      </c>
      <c r="D471" s="424">
        <v>15.61</v>
      </c>
    </row>
    <row r="472" spans="1:4" ht="19.5" customHeight="1">
      <c r="A472" s="423" t="s">
        <v>575</v>
      </c>
      <c r="B472" s="424">
        <f t="shared" si="7"/>
        <v>15.61</v>
      </c>
      <c r="C472" s="424">
        <v>0</v>
      </c>
      <c r="D472" s="424">
        <v>15.61</v>
      </c>
    </row>
    <row r="473" spans="1:4" ht="19.5" customHeight="1">
      <c r="A473" s="423" t="s">
        <v>576</v>
      </c>
      <c r="B473" s="424">
        <f t="shared" si="7"/>
        <v>8270</v>
      </c>
      <c r="C473" s="424">
        <f>C474</f>
        <v>0</v>
      </c>
      <c r="D473" s="424">
        <v>8270</v>
      </c>
    </row>
    <row r="474" spans="1:4" ht="19.5" customHeight="1">
      <c r="A474" s="423" t="s">
        <v>577</v>
      </c>
      <c r="B474" s="424">
        <f t="shared" si="7"/>
        <v>8270</v>
      </c>
      <c r="C474" s="424">
        <v>0</v>
      </c>
      <c r="D474" s="424">
        <v>8270</v>
      </c>
    </row>
    <row r="475" spans="1:4" s="414" customFormat="1" ht="19.5" customHeight="1">
      <c r="A475" s="423" t="s">
        <v>578</v>
      </c>
      <c r="B475" s="424">
        <f t="shared" si="7"/>
        <v>1040</v>
      </c>
      <c r="C475" s="424">
        <f>C476</f>
        <v>0</v>
      </c>
      <c r="D475" s="424">
        <v>1040</v>
      </c>
    </row>
    <row r="476" spans="1:4" ht="19.5" customHeight="1">
      <c r="A476" s="423" t="s">
        <v>579</v>
      </c>
      <c r="B476" s="424">
        <f t="shared" si="7"/>
        <v>1040</v>
      </c>
      <c r="C476" s="424">
        <v>0</v>
      </c>
      <c r="D476" s="425">
        <v>1040</v>
      </c>
    </row>
    <row r="477" spans="1:4" ht="19.5" customHeight="1">
      <c r="A477" s="423" t="s">
        <v>32</v>
      </c>
      <c r="B477" s="424">
        <f t="shared" si="7"/>
        <v>3799.86</v>
      </c>
      <c r="C477" s="424">
        <f>C478+C482+C485+C490+C493+C495</f>
        <v>1437.34</v>
      </c>
      <c r="D477" s="424">
        <v>2362.52</v>
      </c>
    </row>
    <row r="478" spans="1:4" ht="19.5" customHeight="1">
      <c r="A478" s="423" t="s">
        <v>580</v>
      </c>
      <c r="B478" s="424">
        <f t="shared" si="7"/>
        <v>656.43</v>
      </c>
      <c r="C478" s="424">
        <f>SUM(C479:C481)</f>
        <v>118.65</v>
      </c>
      <c r="D478" s="424">
        <v>537.78</v>
      </c>
    </row>
    <row r="479" spans="1:4" ht="19.5" customHeight="1">
      <c r="A479" s="423" t="s">
        <v>581</v>
      </c>
      <c r="B479" s="424">
        <f t="shared" si="7"/>
        <v>133.73</v>
      </c>
      <c r="C479" s="424">
        <v>0</v>
      </c>
      <c r="D479" s="424">
        <v>133.73</v>
      </c>
    </row>
    <row r="480" spans="1:4" ht="19.5" customHeight="1">
      <c r="A480" s="423" t="s">
        <v>582</v>
      </c>
      <c r="B480" s="424">
        <f t="shared" si="7"/>
        <v>76.59</v>
      </c>
      <c r="C480" s="424">
        <v>0</v>
      </c>
      <c r="D480" s="424">
        <v>76.59</v>
      </c>
    </row>
    <row r="481" spans="1:4" ht="19.5" customHeight="1">
      <c r="A481" s="423" t="s">
        <v>583</v>
      </c>
      <c r="B481" s="424">
        <f t="shared" si="7"/>
        <v>446.11</v>
      </c>
      <c r="C481" s="424">
        <v>118.65</v>
      </c>
      <c r="D481" s="424">
        <v>327.46</v>
      </c>
    </row>
    <row r="482" spans="1:4" ht="19.5" customHeight="1">
      <c r="A482" s="423" t="s">
        <v>584</v>
      </c>
      <c r="B482" s="424">
        <f t="shared" si="7"/>
        <v>1114.06</v>
      </c>
      <c r="C482" s="424">
        <f>SUM(C483:C484)</f>
        <v>0</v>
      </c>
      <c r="D482" s="424">
        <v>1114.06</v>
      </c>
    </row>
    <row r="483" spans="1:4" ht="19.5" customHeight="1">
      <c r="A483" s="423" t="s">
        <v>585</v>
      </c>
      <c r="B483" s="424">
        <f t="shared" si="7"/>
        <v>18.06</v>
      </c>
      <c r="C483" s="424">
        <v>0</v>
      </c>
      <c r="D483" s="424">
        <v>18.06</v>
      </c>
    </row>
    <row r="484" spans="1:4" ht="19.5" customHeight="1">
      <c r="A484" s="423" t="s">
        <v>586</v>
      </c>
      <c r="B484" s="424">
        <f t="shared" si="7"/>
        <v>1096</v>
      </c>
      <c r="C484" s="424">
        <v>0</v>
      </c>
      <c r="D484" s="424">
        <v>1096</v>
      </c>
    </row>
    <row r="485" spans="1:4" ht="19.5" customHeight="1">
      <c r="A485" s="423" t="s">
        <v>587</v>
      </c>
      <c r="B485" s="424">
        <f t="shared" si="7"/>
        <v>661.37</v>
      </c>
      <c r="C485" s="424">
        <f>SUM(C486:C489)</f>
        <v>545.05</v>
      </c>
      <c r="D485" s="424">
        <v>116.32</v>
      </c>
    </row>
    <row r="486" spans="1:4" ht="19.5" customHeight="1">
      <c r="A486" s="423" t="s">
        <v>588</v>
      </c>
      <c r="B486" s="424">
        <f t="shared" si="7"/>
        <v>379.33</v>
      </c>
      <c r="C486" s="424">
        <v>379.33</v>
      </c>
      <c r="D486" s="424">
        <v>0</v>
      </c>
    </row>
    <row r="487" spans="1:4" ht="19.5" customHeight="1">
      <c r="A487" s="423" t="s">
        <v>589</v>
      </c>
      <c r="B487" s="424">
        <f t="shared" si="7"/>
        <v>94.64</v>
      </c>
      <c r="C487" s="424">
        <v>0</v>
      </c>
      <c r="D487" s="424">
        <v>94.64</v>
      </c>
    </row>
    <row r="488" spans="1:4" ht="20.25" customHeight="1">
      <c r="A488" s="423" t="s">
        <v>590</v>
      </c>
      <c r="B488" s="424">
        <f t="shared" si="7"/>
        <v>21.68</v>
      </c>
      <c r="C488" s="424">
        <v>0</v>
      </c>
      <c r="D488" s="424">
        <v>21.68</v>
      </c>
    </row>
    <row r="489" spans="1:4" ht="19.5" customHeight="1">
      <c r="A489" s="423" t="s">
        <v>591</v>
      </c>
      <c r="B489" s="424">
        <f t="shared" si="7"/>
        <v>165.72</v>
      </c>
      <c r="C489" s="424">
        <v>165.72</v>
      </c>
      <c r="D489" s="424">
        <v>0</v>
      </c>
    </row>
    <row r="490" spans="1:4" ht="20.25" customHeight="1">
      <c r="A490" s="423" t="s">
        <v>592</v>
      </c>
      <c r="B490" s="424">
        <f t="shared" si="7"/>
        <v>793.66</v>
      </c>
      <c r="C490" s="424">
        <f>SUM(C491:C492)</f>
        <v>640.8</v>
      </c>
      <c r="D490" s="424">
        <v>152.86</v>
      </c>
    </row>
    <row r="491" spans="1:4" ht="20.25" customHeight="1">
      <c r="A491" s="423" t="s">
        <v>593</v>
      </c>
      <c r="B491" s="424">
        <f t="shared" si="7"/>
        <v>460.57</v>
      </c>
      <c r="C491" s="424">
        <v>460.57</v>
      </c>
      <c r="D491" s="424">
        <v>0</v>
      </c>
    </row>
    <row r="492" spans="1:4" ht="20.25" customHeight="1">
      <c r="A492" s="423" t="s">
        <v>594</v>
      </c>
      <c r="B492" s="424">
        <f t="shared" si="7"/>
        <v>333.09</v>
      </c>
      <c r="C492" s="424">
        <v>180.23</v>
      </c>
      <c r="D492" s="424">
        <v>152.86</v>
      </c>
    </row>
    <row r="493" spans="1:4" ht="20.25" customHeight="1">
      <c r="A493" s="423" t="s">
        <v>595</v>
      </c>
      <c r="B493" s="424">
        <f t="shared" si="7"/>
        <v>460.24</v>
      </c>
      <c r="C493" s="424">
        <f>C494</f>
        <v>100.24</v>
      </c>
      <c r="D493" s="424">
        <v>360</v>
      </c>
    </row>
    <row r="494" spans="1:4" ht="20.25" customHeight="1">
      <c r="A494" s="423" t="s">
        <v>596</v>
      </c>
      <c r="B494" s="424">
        <f t="shared" si="7"/>
        <v>460.24</v>
      </c>
      <c r="C494" s="424">
        <v>100.24</v>
      </c>
      <c r="D494" s="424">
        <v>360</v>
      </c>
    </row>
    <row r="495" spans="1:4" ht="20.25" customHeight="1">
      <c r="A495" s="423" t="s">
        <v>597</v>
      </c>
      <c r="B495" s="424">
        <f t="shared" si="7"/>
        <v>114.1</v>
      </c>
      <c r="C495" s="424">
        <f>C496</f>
        <v>32.6</v>
      </c>
      <c r="D495" s="424">
        <v>81.5</v>
      </c>
    </row>
    <row r="496" spans="1:4" ht="20.25" customHeight="1">
      <c r="A496" s="423" t="s">
        <v>598</v>
      </c>
      <c r="B496" s="424">
        <f t="shared" si="7"/>
        <v>114.1</v>
      </c>
      <c r="C496" s="424">
        <v>32.6</v>
      </c>
      <c r="D496" s="424">
        <v>81.5</v>
      </c>
    </row>
    <row r="497" spans="1:4" ht="20.25" customHeight="1">
      <c r="A497" s="423" t="s">
        <v>34</v>
      </c>
      <c r="B497" s="424">
        <f t="shared" si="7"/>
        <v>4781.07</v>
      </c>
      <c r="C497" s="424">
        <f>C498+C501+C503</f>
        <v>369.89</v>
      </c>
      <c r="D497" s="424">
        <v>4411.18</v>
      </c>
    </row>
    <row r="498" spans="1:4" ht="20.25" customHeight="1">
      <c r="A498" s="423" t="s">
        <v>599</v>
      </c>
      <c r="B498" s="424">
        <f t="shared" si="7"/>
        <v>317.73</v>
      </c>
      <c r="C498" s="424">
        <f>SUM(C499:C500)</f>
        <v>317.73</v>
      </c>
      <c r="D498" s="424">
        <v>0</v>
      </c>
    </row>
    <row r="499" spans="1:4" ht="20.25" customHeight="1">
      <c r="A499" s="423" t="s">
        <v>600</v>
      </c>
      <c r="B499" s="424">
        <f t="shared" si="7"/>
        <v>279.65</v>
      </c>
      <c r="C499" s="424">
        <v>279.65</v>
      </c>
      <c r="D499" s="424">
        <v>0</v>
      </c>
    </row>
    <row r="500" spans="1:4" ht="20.25" customHeight="1">
      <c r="A500" s="423" t="s">
        <v>601</v>
      </c>
      <c r="B500" s="424">
        <f t="shared" si="7"/>
        <v>38.08</v>
      </c>
      <c r="C500" s="424">
        <v>38.08</v>
      </c>
      <c r="D500" s="424">
        <v>0</v>
      </c>
    </row>
    <row r="501" spans="1:4" ht="20.25" customHeight="1">
      <c r="A501" s="423" t="s">
        <v>602</v>
      </c>
      <c r="B501" s="424">
        <f t="shared" si="7"/>
        <v>226.93</v>
      </c>
      <c r="C501" s="424">
        <f aca="true" t="shared" si="8" ref="C501:C506">C502</f>
        <v>0</v>
      </c>
      <c r="D501" s="424">
        <v>226.93</v>
      </c>
    </row>
    <row r="502" spans="1:4" ht="20.25" customHeight="1">
      <c r="A502" s="423" t="s">
        <v>603</v>
      </c>
      <c r="B502" s="424">
        <f t="shared" si="7"/>
        <v>226.93</v>
      </c>
      <c r="C502" s="424">
        <v>0</v>
      </c>
      <c r="D502" s="424">
        <v>226.93</v>
      </c>
    </row>
    <row r="503" spans="1:4" ht="20.25" customHeight="1">
      <c r="A503" s="423" t="s">
        <v>604</v>
      </c>
      <c r="B503" s="424">
        <f t="shared" si="7"/>
        <v>4236.41</v>
      </c>
      <c r="C503" s="424">
        <f t="shared" si="8"/>
        <v>52.16</v>
      </c>
      <c r="D503" s="424">
        <v>4184.25</v>
      </c>
    </row>
    <row r="504" spans="1:4" ht="20.25" customHeight="1">
      <c r="A504" s="423" t="s">
        <v>605</v>
      </c>
      <c r="B504" s="424">
        <f t="shared" si="7"/>
        <v>4236.41</v>
      </c>
      <c r="C504" s="424">
        <v>52.16</v>
      </c>
      <c r="D504" s="424">
        <v>4184.25</v>
      </c>
    </row>
    <row r="505" spans="1:4" ht="20.25" customHeight="1">
      <c r="A505" s="423" t="s">
        <v>36</v>
      </c>
      <c r="B505" s="424">
        <f t="shared" si="7"/>
        <v>324.47</v>
      </c>
      <c r="C505" s="424">
        <f t="shared" si="8"/>
        <v>132.62</v>
      </c>
      <c r="D505" s="424">
        <v>191.85</v>
      </c>
    </row>
    <row r="506" spans="1:4" ht="20.25" customHeight="1">
      <c r="A506" s="423" t="s">
        <v>606</v>
      </c>
      <c r="B506" s="424">
        <f t="shared" si="7"/>
        <v>324.47</v>
      </c>
      <c r="C506" s="424">
        <f t="shared" si="8"/>
        <v>132.62</v>
      </c>
      <c r="D506" s="424">
        <v>191.85</v>
      </c>
    </row>
    <row r="507" spans="1:4" ht="20.25" customHeight="1">
      <c r="A507" s="423" t="s">
        <v>607</v>
      </c>
      <c r="B507" s="424">
        <f t="shared" si="7"/>
        <v>324.47</v>
      </c>
      <c r="C507" s="425">
        <f>174.62-42</f>
        <v>132.62</v>
      </c>
      <c r="D507" s="424">
        <v>191.85</v>
      </c>
    </row>
    <row r="508" spans="1:4" ht="20.25" customHeight="1">
      <c r="A508" s="423" t="s">
        <v>38</v>
      </c>
      <c r="B508" s="424">
        <f t="shared" si="7"/>
        <v>8066.95</v>
      </c>
      <c r="C508" s="424">
        <f>C509+C515</f>
        <v>3494.97</v>
      </c>
      <c r="D508" s="424">
        <v>4571.98</v>
      </c>
    </row>
    <row r="509" spans="1:4" ht="20.25" customHeight="1">
      <c r="A509" s="423" t="s">
        <v>608</v>
      </c>
      <c r="B509" s="424">
        <f t="shared" si="7"/>
        <v>6761.38</v>
      </c>
      <c r="C509" s="424">
        <f>SUM(C510:C514)</f>
        <v>3161.38</v>
      </c>
      <c r="D509" s="424">
        <v>3600</v>
      </c>
    </row>
    <row r="510" spans="1:4" ht="20.25" customHeight="1">
      <c r="A510" s="423" t="s">
        <v>609</v>
      </c>
      <c r="B510" s="424">
        <f t="shared" si="7"/>
        <v>2758.93</v>
      </c>
      <c r="C510" s="424">
        <v>2758.93</v>
      </c>
      <c r="D510" s="424">
        <v>0</v>
      </c>
    </row>
    <row r="511" spans="1:4" ht="20.25" customHeight="1">
      <c r="A511" s="423" t="s">
        <v>610</v>
      </c>
      <c r="B511" s="424">
        <f t="shared" si="7"/>
        <v>3220</v>
      </c>
      <c r="C511" s="424">
        <v>0</v>
      </c>
      <c r="D511" s="424">
        <v>3220</v>
      </c>
    </row>
    <row r="512" spans="1:4" ht="20.25" customHeight="1">
      <c r="A512" s="423" t="s">
        <v>611</v>
      </c>
      <c r="B512" s="424">
        <f t="shared" si="7"/>
        <v>84.79</v>
      </c>
      <c r="C512" s="424">
        <v>84.79</v>
      </c>
      <c r="D512" s="424">
        <v>0</v>
      </c>
    </row>
    <row r="513" spans="1:4" ht="20.25" customHeight="1">
      <c r="A513" s="423" t="s">
        <v>612</v>
      </c>
      <c r="B513" s="424">
        <f t="shared" si="7"/>
        <v>317.66</v>
      </c>
      <c r="C513" s="424">
        <v>317.66</v>
      </c>
      <c r="D513" s="424">
        <v>0</v>
      </c>
    </row>
    <row r="514" spans="1:4" ht="20.25" customHeight="1">
      <c r="A514" s="423" t="s">
        <v>613</v>
      </c>
      <c r="B514" s="424">
        <f t="shared" si="7"/>
        <v>380</v>
      </c>
      <c r="C514" s="424">
        <v>0</v>
      </c>
      <c r="D514" s="424">
        <v>380</v>
      </c>
    </row>
    <row r="515" spans="1:4" ht="20.25" customHeight="1">
      <c r="A515" s="423" t="s">
        <v>614</v>
      </c>
      <c r="B515" s="424">
        <f t="shared" si="7"/>
        <v>1305.57</v>
      </c>
      <c r="C515" s="424">
        <f>SUM(C516:C518)</f>
        <v>333.59</v>
      </c>
      <c r="D515" s="424">
        <v>971.98</v>
      </c>
    </row>
    <row r="516" spans="1:4" ht="20.25" customHeight="1">
      <c r="A516" s="423" t="s">
        <v>615</v>
      </c>
      <c r="B516" s="424">
        <f t="shared" si="7"/>
        <v>738.35</v>
      </c>
      <c r="C516" s="424">
        <v>0</v>
      </c>
      <c r="D516" s="424">
        <v>738.35</v>
      </c>
    </row>
    <row r="517" spans="1:4" ht="20.25" customHeight="1">
      <c r="A517" s="423" t="s">
        <v>616</v>
      </c>
      <c r="B517" s="424">
        <f aca="true" t="shared" si="9" ref="B517:B567">C517+D517</f>
        <v>233.63</v>
      </c>
      <c r="C517" s="424">
        <v>0</v>
      </c>
      <c r="D517" s="424">
        <v>233.63</v>
      </c>
    </row>
    <row r="518" spans="1:4" ht="20.25" customHeight="1">
      <c r="A518" s="423" t="s">
        <v>617</v>
      </c>
      <c r="B518" s="424">
        <f t="shared" si="9"/>
        <v>333.59</v>
      </c>
      <c r="C518" s="424">
        <v>333.59</v>
      </c>
      <c r="D518" s="424">
        <v>0</v>
      </c>
    </row>
    <row r="519" spans="1:4" ht="20.25" customHeight="1">
      <c r="A519" s="423" t="s">
        <v>40</v>
      </c>
      <c r="B519" s="424">
        <f t="shared" si="9"/>
        <v>59227.38</v>
      </c>
      <c r="C519" s="424">
        <f>C520+C524+C526</f>
        <v>17913.12</v>
      </c>
      <c r="D519" s="424">
        <v>41314.26</v>
      </c>
    </row>
    <row r="520" spans="1:4" ht="20.25" customHeight="1">
      <c r="A520" s="423" t="s">
        <v>618</v>
      </c>
      <c r="B520" s="424">
        <f t="shared" si="9"/>
        <v>39802</v>
      </c>
      <c r="C520" s="424">
        <f>SUM(C521:C523)</f>
        <v>0</v>
      </c>
      <c r="D520" s="424">
        <v>39802</v>
      </c>
    </row>
    <row r="521" spans="1:4" ht="20.25" customHeight="1">
      <c r="A521" s="423" t="s">
        <v>619</v>
      </c>
      <c r="B521" s="424">
        <f t="shared" si="9"/>
        <v>23467</v>
      </c>
      <c r="C521" s="424">
        <v>0</v>
      </c>
      <c r="D521" s="424">
        <v>23467</v>
      </c>
    </row>
    <row r="522" spans="1:4" ht="20.25" customHeight="1">
      <c r="A522" s="423" t="s">
        <v>620</v>
      </c>
      <c r="B522" s="424">
        <f t="shared" si="9"/>
        <v>1580</v>
      </c>
      <c r="C522" s="424">
        <v>0</v>
      </c>
      <c r="D522" s="424">
        <v>1580</v>
      </c>
    </row>
    <row r="523" spans="1:4" ht="20.25" customHeight="1">
      <c r="A523" s="423" t="s">
        <v>621</v>
      </c>
      <c r="B523" s="424">
        <f t="shared" si="9"/>
        <v>14755</v>
      </c>
      <c r="C523" s="424">
        <v>0</v>
      </c>
      <c r="D523" s="424">
        <v>14755</v>
      </c>
    </row>
    <row r="524" spans="1:4" ht="20.25" customHeight="1">
      <c r="A524" s="423" t="s">
        <v>622</v>
      </c>
      <c r="B524" s="424">
        <f t="shared" si="9"/>
        <v>17532.58</v>
      </c>
      <c r="C524" s="424">
        <f>C525</f>
        <v>17532.58</v>
      </c>
      <c r="D524" s="424">
        <v>0</v>
      </c>
    </row>
    <row r="525" spans="1:4" ht="20.25" customHeight="1">
      <c r="A525" s="423" t="s">
        <v>623</v>
      </c>
      <c r="B525" s="424">
        <f t="shared" si="9"/>
        <v>17532.58</v>
      </c>
      <c r="C525" s="424">
        <v>17532.58</v>
      </c>
      <c r="D525" s="424">
        <v>0</v>
      </c>
    </row>
    <row r="526" spans="1:4" ht="20.25" customHeight="1">
      <c r="A526" s="423" t="s">
        <v>624</v>
      </c>
      <c r="B526" s="424">
        <f t="shared" si="9"/>
        <v>1892.8</v>
      </c>
      <c r="C526" s="424">
        <f>SUM(C527:C528)</f>
        <v>380.54</v>
      </c>
      <c r="D526" s="424">
        <v>1512.26</v>
      </c>
    </row>
    <row r="527" spans="1:4" ht="20.25" customHeight="1">
      <c r="A527" s="423" t="s">
        <v>625</v>
      </c>
      <c r="B527" s="424">
        <f t="shared" si="9"/>
        <v>1512.26</v>
      </c>
      <c r="C527" s="424">
        <v>0</v>
      </c>
      <c r="D527" s="425">
        <v>1512.26</v>
      </c>
    </row>
    <row r="528" spans="1:4" ht="20.25" customHeight="1">
      <c r="A528" s="423" t="s">
        <v>626</v>
      </c>
      <c r="B528" s="424">
        <f t="shared" si="9"/>
        <v>380.54</v>
      </c>
      <c r="C528" s="424">
        <v>380.54</v>
      </c>
      <c r="D528" s="424">
        <v>0</v>
      </c>
    </row>
    <row r="529" spans="1:4" ht="20.25" customHeight="1">
      <c r="A529" s="423" t="s">
        <v>42</v>
      </c>
      <c r="B529" s="424">
        <f t="shared" si="9"/>
        <v>2963.84</v>
      </c>
      <c r="C529" s="424">
        <f>C530+C536+C538+C540</f>
        <v>498.1</v>
      </c>
      <c r="D529" s="424">
        <v>2465.74</v>
      </c>
    </row>
    <row r="530" spans="1:4" ht="20.25" customHeight="1">
      <c r="A530" s="423" t="s">
        <v>627</v>
      </c>
      <c r="B530" s="424">
        <f t="shared" si="9"/>
        <v>524.2</v>
      </c>
      <c r="C530" s="424">
        <f>SUM(C531:C535)</f>
        <v>425.55</v>
      </c>
      <c r="D530" s="424">
        <v>98.65</v>
      </c>
    </row>
    <row r="531" spans="1:4" ht="20.25" customHeight="1">
      <c r="A531" s="423" t="s">
        <v>628</v>
      </c>
      <c r="B531" s="424">
        <f t="shared" si="9"/>
        <v>301.88</v>
      </c>
      <c r="C531" s="424">
        <v>294.72</v>
      </c>
      <c r="D531" s="424">
        <v>7.16</v>
      </c>
    </row>
    <row r="532" spans="1:4" ht="20.25" customHeight="1">
      <c r="A532" s="423" t="s">
        <v>629</v>
      </c>
      <c r="B532" s="424">
        <f t="shared" si="9"/>
        <v>45.79</v>
      </c>
      <c r="C532" s="424">
        <v>0</v>
      </c>
      <c r="D532" s="424">
        <v>45.79</v>
      </c>
    </row>
    <row r="533" spans="1:4" ht="20.25" customHeight="1">
      <c r="A533" s="423" t="s">
        <v>630</v>
      </c>
      <c r="B533" s="424">
        <f t="shared" si="9"/>
        <v>29.7</v>
      </c>
      <c r="C533" s="424">
        <v>0</v>
      </c>
      <c r="D533" s="424">
        <v>29.7</v>
      </c>
    </row>
    <row r="534" spans="1:4" ht="20.25" customHeight="1">
      <c r="A534" s="423" t="s">
        <v>631</v>
      </c>
      <c r="B534" s="424">
        <f t="shared" si="9"/>
        <v>130.83</v>
      </c>
      <c r="C534" s="424">
        <v>130.83</v>
      </c>
      <c r="D534" s="424">
        <v>0</v>
      </c>
    </row>
    <row r="535" spans="1:4" ht="20.25" customHeight="1">
      <c r="A535" s="423" t="s">
        <v>632</v>
      </c>
      <c r="B535" s="424">
        <f t="shared" si="9"/>
        <v>16</v>
      </c>
      <c r="C535" s="424">
        <v>0</v>
      </c>
      <c r="D535" s="424">
        <v>16</v>
      </c>
    </row>
    <row r="536" spans="1:4" ht="20.25" customHeight="1">
      <c r="A536" s="423" t="s">
        <v>633</v>
      </c>
      <c r="B536" s="424">
        <f t="shared" si="9"/>
        <v>72.55</v>
      </c>
      <c r="C536" s="424">
        <f>C537</f>
        <v>72.55</v>
      </c>
      <c r="D536" s="424">
        <v>0</v>
      </c>
    </row>
    <row r="537" spans="1:4" ht="20.25" customHeight="1">
      <c r="A537" s="423" t="s">
        <v>634</v>
      </c>
      <c r="B537" s="424">
        <f t="shared" si="9"/>
        <v>72.55</v>
      </c>
      <c r="C537" s="424">
        <v>72.55</v>
      </c>
      <c r="D537" s="424">
        <v>0</v>
      </c>
    </row>
    <row r="538" spans="1:4" ht="20.25" customHeight="1">
      <c r="A538" s="423" t="s">
        <v>635</v>
      </c>
      <c r="B538" s="424">
        <f t="shared" si="9"/>
        <v>1956.39</v>
      </c>
      <c r="C538" s="424">
        <f>C539</f>
        <v>0</v>
      </c>
      <c r="D538" s="424">
        <v>1956.39</v>
      </c>
    </row>
    <row r="539" spans="1:4" ht="20.25" customHeight="1">
      <c r="A539" s="423" t="s">
        <v>636</v>
      </c>
      <c r="B539" s="424">
        <f t="shared" si="9"/>
        <v>1956.39</v>
      </c>
      <c r="C539" s="424">
        <v>0</v>
      </c>
      <c r="D539" s="424">
        <v>1956.39</v>
      </c>
    </row>
    <row r="540" spans="1:4" ht="20.25" customHeight="1">
      <c r="A540" s="423" t="s">
        <v>637</v>
      </c>
      <c r="B540" s="424">
        <f t="shared" si="9"/>
        <v>410.7</v>
      </c>
      <c r="C540" s="424">
        <f>C541</f>
        <v>0</v>
      </c>
      <c r="D540" s="424">
        <v>410.7</v>
      </c>
    </row>
    <row r="541" spans="1:4" ht="20.25" customHeight="1">
      <c r="A541" s="423" t="s">
        <v>638</v>
      </c>
      <c r="B541" s="424">
        <f t="shared" si="9"/>
        <v>410.7</v>
      </c>
      <c r="C541" s="424">
        <v>0</v>
      </c>
      <c r="D541" s="424">
        <v>410.7</v>
      </c>
    </row>
    <row r="542" spans="1:4" ht="20.25" customHeight="1">
      <c r="A542" s="423" t="s">
        <v>117</v>
      </c>
      <c r="B542" s="424">
        <f t="shared" si="9"/>
        <v>2123.72</v>
      </c>
      <c r="C542" s="424">
        <f>C543+C548</f>
        <v>906.3</v>
      </c>
      <c r="D542" s="424">
        <v>1217.42</v>
      </c>
    </row>
    <row r="543" spans="1:4" s="414" customFormat="1" ht="20.25" customHeight="1">
      <c r="A543" s="423" t="s">
        <v>639</v>
      </c>
      <c r="B543" s="424">
        <f t="shared" si="9"/>
        <v>1919.41</v>
      </c>
      <c r="C543" s="424">
        <f>SUM(C544:C547)</f>
        <v>744.61</v>
      </c>
      <c r="D543" s="424">
        <v>1174.8</v>
      </c>
    </row>
    <row r="544" spans="1:4" ht="20.25" customHeight="1">
      <c r="A544" s="423" t="s">
        <v>640</v>
      </c>
      <c r="B544" s="424">
        <f t="shared" si="9"/>
        <v>1713.01</v>
      </c>
      <c r="C544" s="424">
        <v>744.61</v>
      </c>
      <c r="D544" s="424">
        <v>968.4</v>
      </c>
    </row>
    <row r="545" spans="1:4" ht="20.25" customHeight="1">
      <c r="A545" s="423" t="s">
        <v>641</v>
      </c>
      <c r="B545" s="424">
        <f t="shared" si="9"/>
        <v>100</v>
      </c>
      <c r="C545" s="424">
        <v>0</v>
      </c>
      <c r="D545" s="424">
        <v>100</v>
      </c>
    </row>
    <row r="546" spans="1:4" ht="20.25" customHeight="1">
      <c r="A546" s="423" t="s">
        <v>642</v>
      </c>
      <c r="B546" s="424">
        <f t="shared" si="9"/>
        <v>36.4</v>
      </c>
      <c r="C546" s="424">
        <v>0</v>
      </c>
      <c r="D546" s="424">
        <v>36.4</v>
      </c>
    </row>
    <row r="547" spans="1:4" ht="20.25" customHeight="1">
      <c r="A547" s="423" t="s">
        <v>643</v>
      </c>
      <c r="B547" s="424">
        <f t="shared" si="9"/>
        <v>70</v>
      </c>
      <c r="C547" s="424">
        <v>0</v>
      </c>
      <c r="D547" s="424">
        <v>70</v>
      </c>
    </row>
    <row r="548" spans="1:4" ht="20.25" customHeight="1">
      <c r="A548" s="423" t="s">
        <v>644</v>
      </c>
      <c r="B548" s="424">
        <f t="shared" si="9"/>
        <v>204.31</v>
      </c>
      <c r="C548" s="424">
        <f>SUM(C549:C551)</f>
        <v>161.69</v>
      </c>
      <c r="D548" s="424">
        <v>42.62</v>
      </c>
    </row>
    <row r="549" spans="1:4" ht="20.25" customHeight="1">
      <c r="A549" s="423" t="s">
        <v>244</v>
      </c>
      <c r="B549" s="424">
        <f t="shared" si="9"/>
        <v>60.93</v>
      </c>
      <c r="C549" s="424">
        <v>60.93</v>
      </c>
      <c r="D549" s="424">
        <v>0</v>
      </c>
    </row>
    <row r="550" spans="1:4" ht="20.25" customHeight="1">
      <c r="A550" s="423" t="s">
        <v>645</v>
      </c>
      <c r="B550" s="424">
        <f t="shared" si="9"/>
        <v>120.99</v>
      </c>
      <c r="C550" s="424">
        <v>100.76</v>
      </c>
      <c r="D550" s="424">
        <v>20.23</v>
      </c>
    </row>
    <row r="551" spans="1:4" ht="20.25" customHeight="1">
      <c r="A551" s="423" t="s">
        <v>646</v>
      </c>
      <c r="B551" s="424">
        <f t="shared" si="9"/>
        <v>22.39</v>
      </c>
      <c r="C551" s="424">
        <v>0</v>
      </c>
      <c r="D551" s="424">
        <v>22.39</v>
      </c>
    </row>
    <row r="552" spans="1:4" ht="20.25" customHeight="1">
      <c r="A552" s="423" t="s">
        <v>118</v>
      </c>
      <c r="B552" s="424">
        <f t="shared" si="9"/>
        <v>10000</v>
      </c>
      <c r="C552" s="424">
        <f>C553</f>
        <v>0</v>
      </c>
      <c r="D552" s="424">
        <v>10000</v>
      </c>
    </row>
    <row r="553" spans="1:4" ht="20.25" customHeight="1">
      <c r="A553" s="423" t="s">
        <v>647</v>
      </c>
      <c r="B553" s="424">
        <f t="shared" si="9"/>
        <v>10000</v>
      </c>
      <c r="C553" s="424">
        <f>C554</f>
        <v>0</v>
      </c>
      <c r="D553" s="424">
        <v>10000</v>
      </c>
    </row>
    <row r="554" spans="1:4" ht="20.25" customHeight="1">
      <c r="A554" s="423" t="s">
        <v>648</v>
      </c>
      <c r="B554" s="424">
        <f t="shared" si="9"/>
        <v>10000</v>
      </c>
      <c r="C554" s="424">
        <v>0</v>
      </c>
      <c r="D554" s="424">
        <v>10000</v>
      </c>
    </row>
    <row r="555" spans="1:4" ht="20.25" customHeight="1">
      <c r="A555" s="423" t="s">
        <v>48</v>
      </c>
      <c r="B555" s="424">
        <f t="shared" si="9"/>
        <v>95527</v>
      </c>
      <c r="C555" s="424">
        <f>C556</f>
        <v>94507</v>
      </c>
      <c r="D555" s="424">
        <v>1020</v>
      </c>
    </row>
    <row r="556" spans="1:4" ht="20.25" customHeight="1">
      <c r="A556" s="423" t="s">
        <v>649</v>
      </c>
      <c r="B556" s="424">
        <f t="shared" si="9"/>
        <v>95527</v>
      </c>
      <c r="C556" s="424">
        <f>C557</f>
        <v>94507</v>
      </c>
      <c r="D556" s="424">
        <v>1020</v>
      </c>
    </row>
    <row r="557" spans="1:4" ht="20.25" customHeight="1">
      <c r="A557" s="423" t="s">
        <v>650</v>
      </c>
      <c r="B557" s="424">
        <f t="shared" si="9"/>
        <v>95527</v>
      </c>
      <c r="C557" s="424">
        <v>94507</v>
      </c>
      <c r="D557" s="424">
        <v>1020</v>
      </c>
    </row>
    <row r="558" spans="1:4" ht="20.25" customHeight="1">
      <c r="A558" s="423" t="s">
        <v>119</v>
      </c>
      <c r="B558" s="424">
        <f t="shared" si="9"/>
        <v>2606</v>
      </c>
      <c r="C558" s="424">
        <f aca="true" t="shared" si="10" ref="C558:C563">C559</f>
        <v>0</v>
      </c>
      <c r="D558" s="424">
        <v>2606</v>
      </c>
    </row>
    <row r="559" spans="1:4" ht="20.25" customHeight="1">
      <c r="A559" s="423" t="s">
        <v>651</v>
      </c>
      <c r="B559" s="424">
        <f t="shared" si="9"/>
        <v>2606</v>
      </c>
      <c r="C559" s="424">
        <f>SUM(C560:C561)</f>
        <v>0</v>
      </c>
      <c r="D559" s="424">
        <v>2606</v>
      </c>
    </row>
    <row r="560" spans="1:4" ht="20.25" customHeight="1">
      <c r="A560" s="423" t="s">
        <v>652</v>
      </c>
      <c r="B560" s="424">
        <f t="shared" si="9"/>
        <v>55</v>
      </c>
      <c r="C560" s="424">
        <v>0</v>
      </c>
      <c r="D560" s="424">
        <v>55</v>
      </c>
    </row>
    <row r="561" spans="1:4" ht="20.25" customHeight="1">
      <c r="A561" s="423" t="s">
        <v>653</v>
      </c>
      <c r="B561" s="424">
        <f t="shared" si="9"/>
        <v>2551</v>
      </c>
      <c r="C561" s="424">
        <v>0</v>
      </c>
      <c r="D561" s="424">
        <v>2551</v>
      </c>
    </row>
    <row r="562" spans="1:4" ht="20.25" customHeight="1">
      <c r="A562" s="423" t="s">
        <v>120</v>
      </c>
      <c r="B562" s="424">
        <f t="shared" si="9"/>
        <v>16126.3</v>
      </c>
      <c r="C562" s="424">
        <f t="shared" si="10"/>
        <v>0</v>
      </c>
      <c r="D562" s="424">
        <v>16126.3</v>
      </c>
    </row>
    <row r="563" spans="1:4" s="414" customFormat="1" ht="20.25" customHeight="1">
      <c r="A563" s="423" t="s">
        <v>654</v>
      </c>
      <c r="B563" s="424">
        <f t="shared" si="9"/>
        <v>16126.3</v>
      </c>
      <c r="C563" s="424">
        <f t="shared" si="10"/>
        <v>0</v>
      </c>
      <c r="D563" s="424">
        <v>16126.3</v>
      </c>
    </row>
    <row r="564" spans="1:4" ht="20.25" customHeight="1">
      <c r="A564" s="423" t="s">
        <v>655</v>
      </c>
      <c r="B564" s="424">
        <f t="shared" si="9"/>
        <v>16126.3</v>
      </c>
      <c r="C564" s="424">
        <v>0</v>
      </c>
      <c r="D564" s="424">
        <v>16126.3</v>
      </c>
    </row>
    <row r="565" spans="1:4" ht="20.25" customHeight="1">
      <c r="A565" s="423" t="s">
        <v>121</v>
      </c>
      <c r="B565" s="424">
        <f t="shared" si="9"/>
        <v>80</v>
      </c>
      <c r="C565" s="424">
        <f>C566</f>
        <v>0</v>
      </c>
      <c r="D565" s="424">
        <v>80</v>
      </c>
    </row>
    <row r="566" spans="1:4" ht="21" customHeight="1">
      <c r="A566" s="423" t="s">
        <v>656</v>
      </c>
      <c r="B566" s="424">
        <f t="shared" si="9"/>
        <v>80</v>
      </c>
      <c r="C566" s="424">
        <f>C567</f>
        <v>0</v>
      </c>
      <c r="D566" s="424">
        <v>80</v>
      </c>
    </row>
    <row r="567" spans="1:4" ht="21" customHeight="1">
      <c r="A567" s="423" t="s">
        <v>657</v>
      </c>
      <c r="B567" s="424">
        <f t="shared" si="9"/>
        <v>80</v>
      </c>
      <c r="C567" s="424">
        <v>0</v>
      </c>
      <c r="D567" s="424">
        <v>80</v>
      </c>
    </row>
  </sheetData>
  <sheetProtection/>
  <protectedRanges>
    <protectedRange sqref="C559:D561 C563:D565" name="区域14"/>
    <protectedRange sqref="C450:D455 C457:D459 C461:D462 C464:D467 C470:D484 C486:D492 C494:D503 C521:D523 C526:D538 C548:D548 C550:D557 C505:D519 C540:D546" name="区域13"/>
    <protectedRange sqref="C387:D389 C391:D393 C395:D397 C399:D403 C405:D411 C414:D417 C419:D426 C428:D432 C434:D438 C440:D443 C445:D448" name="区域12"/>
    <protectedRange sqref="C445:D448 C450:D455 C457:D459 C461:D462 C464:D467 C470:D484 C486:D492 C494:D503 C521:D523 C505:D519" name="区域11"/>
    <protectedRange sqref="C387:D389 C391:D393 C395:D397 C399:D403 C405:D411 C414:D417 C419:D426 C428:D432 C434:D438 C440:D443" name="区域10"/>
    <protectedRange sqref="C360:D363 C365:D372 C374:D379 C381:D385 C356:D357" name="区域9"/>
    <protectedRange sqref="C308:D322 C324:D331 C333:D341 C343:D349 C351:D355" name="区域8"/>
    <protectedRange sqref="C284:D289 C299:D306 C272:D273 C275:D282 C291:D297" name="区域7"/>
    <protectedRange sqref="C218:D222 C253:D254 C256:D257 C260:D269 C224:D251" name="区域6"/>
    <protectedRange sqref="C188:D193 C204:D208 C210:D216 C181:D186 C195:D202" name="区域5"/>
    <protectedRange sqref="C153:D158 C160:D166 C168:D172 C174:D179" name="区域4"/>
    <protectedRange sqref="C119:D126 C128:D137 C139:D151" name="区域3"/>
    <protectedRange sqref="C63:D72 C74:D84 C86:D93 C95:D107 C109:D117" name="区域2"/>
    <protectedRange sqref="C8:D18 C20:D27 C40:D50 C52:D61 C29:D38" name="区域1"/>
  </protectedRanges>
  <mergeCells count="2">
    <mergeCell ref="A2:D2"/>
    <mergeCell ref="C3:D3"/>
  </mergeCells>
  <printOptions horizontalCentered="1"/>
  <pageMargins left="0.75" right="0.75" top="0.94" bottom="0.94" header="0.31" footer="0.31"/>
  <pageSetup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26.625" style="270" customWidth="1"/>
    <col min="2" max="2" width="20.00390625" style="406" customWidth="1"/>
    <col min="3" max="3" width="18.125" style="270" customWidth="1"/>
    <col min="4" max="4" width="18.00390625" style="407" customWidth="1"/>
    <col min="5" max="16384" width="9.00390625" style="270" customWidth="1"/>
  </cols>
  <sheetData>
    <row r="2" spans="1:4" ht="27">
      <c r="A2" s="518" t="s">
        <v>658</v>
      </c>
      <c r="B2" s="518"/>
      <c r="C2" s="518"/>
      <c r="D2" s="518"/>
    </row>
    <row r="3" spans="1:4" ht="18.75">
      <c r="A3" s="408"/>
      <c r="B3" s="270"/>
      <c r="D3" s="409" t="s">
        <v>1</v>
      </c>
    </row>
    <row r="4" spans="1:4" ht="18.75" customHeight="1">
      <c r="A4" s="520" t="s">
        <v>659</v>
      </c>
      <c r="B4" s="521" t="s">
        <v>660</v>
      </c>
      <c r="C4" s="521" t="s">
        <v>661</v>
      </c>
      <c r="D4" s="524" t="s">
        <v>662</v>
      </c>
    </row>
    <row r="5" spans="1:4" ht="18.75" customHeight="1">
      <c r="A5" s="520"/>
      <c r="B5" s="522"/>
      <c r="C5" s="522"/>
      <c r="D5" s="525"/>
    </row>
    <row r="6" spans="1:4" ht="18.75" customHeight="1">
      <c r="A6" s="520"/>
      <c r="B6" s="523"/>
      <c r="C6" s="523"/>
      <c r="D6" s="526"/>
    </row>
    <row r="7" spans="1:5" ht="39" customHeight="1">
      <c r="A7" s="410" t="s">
        <v>663</v>
      </c>
      <c r="B7" s="411"/>
      <c r="C7" s="411"/>
      <c r="D7" s="412" t="e">
        <f>(C7-B7)/B7*100</f>
        <v>#DIV/0!</v>
      </c>
      <c r="E7" s="413"/>
    </row>
    <row r="8" spans="1:4" ht="39" customHeight="1">
      <c r="A8" s="410" t="s">
        <v>664</v>
      </c>
      <c r="B8" s="411"/>
      <c r="C8" s="411"/>
      <c r="D8" s="412" t="e">
        <f>(C8-B8)/B8*100</f>
        <v>#DIV/0!</v>
      </c>
    </row>
    <row r="9" spans="1:4" ht="39" customHeight="1">
      <c r="A9" s="410" t="s">
        <v>665</v>
      </c>
      <c r="B9" s="411"/>
      <c r="C9" s="411"/>
      <c r="D9" s="412" t="e">
        <f>(C9-B9)/B9*100</f>
        <v>#DIV/0!</v>
      </c>
    </row>
    <row r="10" spans="1:4" ht="39" customHeight="1">
      <c r="A10" s="410" t="s">
        <v>666</v>
      </c>
      <c r="B10" s="411"/>
      <c r="C10" s="411"/>
      <c r="D10" s="412" t="e">
        <f>(C10-B10)/B10*100</f>
        <v>#DIV/0!</v>
      </c>
    </row>
    <row r="11" spans="1:4" ht="39" customHeight="1">
      <c r="A11" s="410" t="s">
        <v>667</v>
      </c>
      <c r="B11" s="411"/>
      <c r="C11" s="411"/>
      <c r="D11" s="412" t="e">
        <f>(C11-B11)/B11*100</f>
        <v>#DIV/0!</v>
      </c>
    </row>
    <row r="12" spans="1:4" ht="111.75" customHeight="1">
      <c r="A12" s="519" t="s">
        <v>668</v>
      </c>
      <c r="B12" s="519"/>
      <c r="C12" s="519"/>
      <c r="D12" s="519"/>
    </row>
  </sheetData>
  <sheetProtection/>
  <mergeCells count="6">
    <mergeCell ref="A2:D2"/>
    <mergeCell ref="A12:D12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2020-04-07T03:26:00Z</dcterms:created>
  <dcterms:modified xsi:type="dcterms:W3CDTF">2020-05-19T03:50:24Z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