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3 (2)" sheetId="1" r:id="rId1"/>
  </sheets>
  <definedNames>
    <definedName name="_xlnm.Print_Area" localSheetId="0">'附件3 (2)'!$A$1:$G$20</definedName>
  </definedNames>
  <calcPr fullCalcOnLoad="1"/>
</workbook>
</file>

<file path=xl/sharedStrings.xml><?xml version="1.0" encoding="utf-8"?>
<sst xmlns="http://schemas.openxmlformats.org/spreadsheetml/2006/main" count="36" uniqueCount="32">
  <si>
    <t>附件5</t>
  </si>
  <si>
    <t>平顶山市2023年地方政府债务余额变动情况表</t>
  </si>
  <si>
    <t>单位：万元</t>
  </si>
  <si>
    <t>单位</t>
  </si>
  <si>
    <t>2022年地方政府债务余额</t>
  </si>
  <si>
    <t>2023年9月地方政府债务余额</t>
  </si>
  <si>
    <t>专项债券</t>
  </si>
  <si>
    <t>一般债券</t>
  </si>
  <si>
    <t>还本</t>
  </si>
  <si>
    <t>外债</t>
  </si>
  <si>
    <t>一般债务</t>
  </si>
  <si>
    <t>专项债务</t>
  </si>
  <si>
    <t>合计</t>
  </si>
  <si>
    <t>试点</t>
  </si>
  <si>
    <t>银行债</t>
  </si>
  <si>
    <t>限额</t>
  </si>
  <si>
    <t>一般</t>
  </si>
  <si>
    <t>专项</t>
  </si>
  <si>
    <t>平顶山市</t>
  </si>
  <si>
    <t>平顶山市本级</t>
  </si>
  <si>
    <t>汝州市</t>
  </si>
  <si>
    <t>舞钢市</t>
  </si>
  <si>
    <t>宝丰县</t>
  </si>
  <si>
    <t>郏  县</t>
  </si>
  <si>
    <t>鲁山县</t>
  </si>
  <si>
    <t>叶  县</t>
  </si>
  <si>
    <t>新华区</t>
  </si>
  <si>
    <t>卫东区</t>
  </si>
  <si>
    <t>湛河区</t>
  </si>
  <si>
    <t>石龙区</t>
  </si>
  <si>
    <t>示范区</t>
  </si>
  <si>
    <t>高新区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</si>
</sst>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0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1" fillId="0" borderId="0">
      <alignment vertical="center"/>
      <protection/>
    </xf>
    <xf numFmtId="0" fontId="25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right" vertical="center" wrapText="1"/>
    </xf>
    <xf numFmtId="176" fontId="0" fillId="0" borderId="13" xfId="0" applyNumberFormat="1" applyFont="1" applyFill="1" applyBorder="1" applyAlignment="1">
      <alignment horizontal="right" vertical="center" wrapText="1"/>
    </xf>
    <xf numFmtId="176" fontId="0" fillId="0" borderId="15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附件：2012年出口退税基数及超基数上解情况表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Zeros="0" tabSelected="1" view="pageBreakPreview" zoomScaleSheetLayoutView="100" workbookViewId="0" topLeftCell="A1">
      <selection activeCell="T13" sqref="T13"/>
    </sheetView>
  </sheetViews>
  <sheetFormatPr defaultColWidth="9.00390625" defaultRowHeight="14.25"/>
  <cols>
    <col min="1" max="4" width="16.625" style="2" customWidth="1"/>
    <col min="5" max="5" width="16.625" style="3" customWidth="1"/>
    <col min="6" max="7" width="16.625" style="4" customWidth="1"/>
    <col min="8" max="8" width="8.875" style="3" hidden="1" customWidth="1"/>
    <col min="9" max="9" width="10.625" style="3" hidden="1" customWidth="1"/>
    <col min="10" max="12" width="9.00390625" style="3" hidden="1" customWidth="1"/>
    <col min="13" max="13" width="12.625" style="3" hidden="1" customWidth="1"/>
    <col min="14" max="14" width="11.50390625" style="3" hidden="1" customWidth="1"/>
    <col min="15" max="15" width="9.00390625" style="3" hidden="1" customWidth="1"/>
    <col min="16" max="16" width="11.50390625" style="3" hidden="1" customWidth="1"/>
    <col min="17" max="18" width="9.00390625" style="3" hidden="1" customWidth="1"/>
    <col min="19" max="16384" width="9.00390625" style="3" customWidth="1"/>
  </cols>
  <sheetData>
    <row r="1" ht="20.25">
      <c r="A1" s="5" t="s">
        <v>0</v>
      </c>
    </row>
    <row r="2" ht="3" customHeight="1"/>
    <row r="3" spans="1:7" ht="27">
      <c r="A3" s="6" t="s">
        <v>1</v>
      </c>
      <c r="B3" s="6"/>
      <c r="C3" s="6"/>
      <c r="D3" s="6"/>
      <c r="E3" s="6"/>
      <c r="F3" s="7"/>
      <c r="G3" s="7"/>
    </row>
    <row r="4" spans="6:7" ht="14.25" customHeight="1">
      <c r="F4" s="8"/>
      <c r="G4" s="9" t="s">
        <v>2</v>
      </c>
    </row>
    <row r="5" spans="1:16" ht="27" customHeight="1">
      <c r="A5" s="10" t="s">
        <v>3</v>
      </c>
      <c r="B5" s="11" t="s">
        <v>4</v>
      </c>
      <c r="C5" s="12"/>
      <c r="D5" s="13"/>
      <c r="E5" s="14" t="s">
        <v>5</v>
      </c>
      <c r="F5" s="15"/>
      <c r="G5" s="16"/>
      <c r="H5" s="17"/>
      <c r="I5" s="21" t="s">
        <v>6</v>
      </c>
      <c r="J5" s="21"/>
      <c r="K5" s="21"/>
      <c r="L5" s="30" t="s">
        <v>7</v>
      </c>
      <c r="M5" s="21" t="s">
        <v>8</v>
      </c>
      <c r="N5" s="21"/>
      <c r="O5" s="17"/>
      <c r="P5" s="21" t="s">
        <v>9</v>
      </c>
    </row>
    <row r="6" spans="1:16" ht="22.5" customHeight="1">
      <c r="A6" s="18"/>
      <c r="B6" s="19" t="s">
        <v>10</v>
      </c>
      <c r="C6" s="19" t="s">
        <v>11</v>
      </c>
      <c r="D6" s="19" t="s">
        <v>12</v>
      </c>
      <c r="E6" s="19" t="s">
        <v>10</v>
      </c>
      <c r="F6" s="20" t="s">
        <v>11</v>
      </c>
      <c r="G6" s="20" t="s">
        <v>12</v>
      </c>
      <c r="H6" s="21" t="s">
        <v>12</v>
      </c>
      <c r="I6" s="21" t="s">
        <v>13</v>
      </c>
      <c r="J6" s="21" t="s">
        <v>14</v>
      </c>
      <c r="K6" s="21" t="s">
        <v>15</v>
      </c>
      <c r="L6" s="31"/>
      <c r="M6" s="21"/>
      <c r="N6" s="21" t="s">
        <v>16</v>
      </c>
      <c r="O6" s="21" t="s">
        <v>17</v>
      </c>
      <c r="P6" s="17"/>
    </row>
    <row r="7" spans="1:18" s="1" customFormat="1" ht="24" customHeight="1">
      <c r="A7" s="22" t="s">
        <v>18</v>
      </c>
      <c r="B7" s="23">
        <f>SUM(B8:B20)</f>
        <v>2313116</v>
      </c>
      <c r="C7" s="23">
        <f>SUM(C8:C20)</f>
        <v>3794420</v>
      </c>
      <c r="D7" s="23">
        <f aca="true" t="shared" si="0" ref="D7:D13">SUM(B7:C7)</f>
        <v>6107536</v>
      </c>
      <c r="E7" s="23">
        <f aca="true" t="shared" si="1" ref="E7:P7">SUM(E8:E20)</f>
        <v>2364382</v>
      </c>
      <c r="F7" s="23">
        <f t="shared" si="1"/>
        <v>4837472</v>
      </c>
      <c r="G7" s="24">
        <f>SUM(E7:F7)</f>
        <v>7201854</v>
      </c>
      <c r="H7" s="17">
        <f aca="true" t="shared" si="2" ref="H7:H20">SUM(I7:K7)</f>
        <v>1396740</v>
      </c>
      <c r="I7" s="17">
        <f t="shared" si="1"/>
        <v>341940</v>
      </c>
      <c r="J7" s="17">
        <f t="shared" si="1"/>
        <v>75000</v>
      </c>
      <c r="K7" s="17">
        <f t="shared" si="1"/>
        <v>979800</v>
      </c>
      <c r="L7" s="17">
        <f t="shared" si="1"/>
        <v>54313</v>
      </c>
      <c r="M7" s="17">
        <f t="shared" si="1"/>
        <v>14655.690899999998</v>
      </c>
      <c r="N7" s="17">
        <f t="shared" si="1"/>
        <v>2907.6909</v>
      </c>
      <c r="O7" s="17">
        <f t="shared" si="1"/>
        <v>11748.000000000002</v>
      </c>
      <c r="P7" s="17">
        <f t="shared" si="1"/>
        <v>139.411096</v>
      </c>
      <c r="Q7" s="33">
        <f>B7+L7-N7-P7</f>
        <v>2364381.898004</v>
      </c>
      <c r="R7" s="1">
        <f>C7+H7-O7</f>
        <v>5179412</v>
      </c>
    </row>
    <row r="8" spans="1:18" s="1" customFormat="1" ht="24" customHeight="1">
      <c r="A8" s="22" t="s">
        <v>19</v>
      </c>
      <c r="B8" s="25">
        <v>463602</v>
      </c>
      <c r="C8" s="25">
        <v>939031</v>
      </c>
      <c r="D8" s="23">
        <f t="shared" si="0"/>
        <v>1402633</v>
      </c>
      <c r="E8" s="26">
        <v>475097</v>
      </c>
      <c r="F8" s="26">
        <v>1071738</v>
      </c>
      <c r="G8" s="27">
        <f aca="true" t="shared" si="3" ref="G8:G13">E8+F8</f>
        <v>1546835</v>
      </c>
      <c r="H8" s="17">
        <f t="shared" si="2"/>
        <v>134400</v>
      </c>
      <c r="I8" s="17"/>
      <c r="J8" s="17"/>
      <c r="K8" s="17">
        <v>134400</v>
      </c>
      <c r="L8" s="17">
        <v>11900</v>
      </c>
      <c r="M8" s="32">
        <v>1978.180292</v>
      </c>
      <c r="N8" s="32">
        <v>285.180292</v>
      </c>
      <c r="O8" s="32">
        <v>1693</v>
      </c>
      <c r="P8" s="32">
        <v>118.686583</v>
      </c>
      <c r="Q8" s="33">
        <f aca="true" t="shared" si="4" ref="Q8:Q20">B8+L8-N8-P8</f>
        <v>475098.133125</v>
      </c>
      <c r="R8" s="1">
        <f aca="true" t="shared" si="5" ref="R8:R20">C8+H8-O8</f>
        <v>1071738</v>
      </c>
    </row>
    <row r="9" spans="1:18" s="1" customFormat="1" ht="24" customHeight="1">
      <c r="A9" s="22" t="s">
        <v>20</v>
      </c>
      <c r="B9" s="25">
        <v>868534</v>
      </c>
      <c r="C9" s="25">
        <v>260418</v>
      </c>
      <c r="D9" s="23">
        <f t="shared" si="0"/>
        <v>1128952</v>
      </c>
      <c r="E9" s="28">
        <v>872292</v>
      </c>
      <c r="F9" s="28">
        <f>613842-259335</f>
        <v>354507</v>
      </c>
      <c r="G9" s="27">
        <f t="shared" si="3"/>
        <v>1226799</v>
      </c>
      <c r="H9" s="17">
        <f t="shared" si="2"/>
        <v>354035</v>
      </c>
      <c r="I9" s="17">
        <v>259335</v>
      </c>
      <c r="J9" s="17">
        <v>40000</v>
      </c>
      <c r="K9" s="17">
        <v>54700</v>
      </c>
      <c r="L9" s="17">
        <v>4083</v>
      </c>
      <c r="M9" s="32">
        <v>935.999999999998</v>
      </c>
      <c r="N9" s="32">
        <v>325</v>
      </c>
      <c r="O9" s="32">
        <v>611</v>
      </c>
      <c r="P9" s="32"/>
      <c r="Q9" s="33">
        <f t="shared" si="4"/>
        <v>872292</v>
      </c>
      <c r="R9" s="1">
        <f t="shared" si="5"/>
        <v>613842</v>
      </c>
    </row>
    <row r="10" spans="1:18" s="1" customFormat="1" ht="24" customHeight="1">
      <c r="A10" s="22" t="s">
        <v>21</v>
      </c>
      <c r="B10" s="25">
        <v>177345</v>
      </c>
      <c r="C10" s="25">
        <v>275531</v>
      </c>
      <c r="D10" s="23">
        <f t="shared" si="0"/>
        <v>452876</v>
      </c>
      <c r="E10" s="28">
        <v>180856</v>
      </c>
      <c r="F10" s="28">
        <v>414226</v>
      </c>
      <c r="G10" s="27">
        <f t="shared" si="3"/>
        <v>595082</v>
      </c>
      <c r="H10" s="17">
        <f t="shared" si="2"/>
        <v>139400</v>
      </c>
      <c r="I10" s="17"/>
      <c r="J10" s="17">
        <v>35000</v>
      </c>
      <c r="K10" s="17">
        <v>104400</v>
      </c>
      <c r="L10" s="17">
        <v>3875</v>
      </c>
      <c r="M10" s="32">
        <v>1068.528</v>
      </c>
      <c r="N10" s="32">
        <v>363.528</v>
      </c>
      <c r="O10" s="32">
        <v>705</v>
      </c>
      <c r="P10" s="32"/>
      <c r="Q10" s="33">
        <f t="shared" si="4"/>
        <v>180856.472</v>
      </c>
      <c r="R10" s="1">
        <f t="shared" si="5"/>
        <v>414226</v>
      </c>
    </row>
    <row r="11" spans="1:18" s="1" customFormat="1" ht="24" customHeight="1">
      <c r="A11" s="22" t="s">
        <v>22</v>
      </c>
      <c r="B11" s="25">
        <v>171733</v>
      </c>
      <c r="C11" s="25">
        <v>436679</v>
      </c>
      <c r="D11" s="23">
        <f t="shared" si="0"/>
        <v>608412</v>
      </c>
      <c r="E11" s="28">
        <v>176085</v>
      </c>
      <c r="F11" s="28">
        <f>617540-50882</f>
        <v>566658</v>
      </c>
      <c r="G11" s="27">
        <f t="shared" si="3"/>
        <v>742743</v>
      </c>
      <c r="H11" s="17">
        <f t="shared" si="2"/>
        <v>182082</v>
      </c>
      <c r="I11" s="17">
        <v>50882</v>
      </c>
      <c r="J11" s="17"/>
      <c r="K11" s="17">
        <v>131200</v>
      </c>
      <c r="L11" s="17">
        <v>4551</v>
      </c>
      <c r="M11" s="32">
        <v>1420</v>
      </c>
      <c r="N11" s="32">
        <v>199</v>
      </c>
      <c r="O11" s="32">
        <v>1221</v>
      </c>
      <c r="P11" s="32"/>
      <c r="Q11" s="33">
        <f t="shared" si="4"/>
        <v>176085</v>
      </c>
      <c r="R11" s="1">
        <f t="shared" si="5"/>
        <v>617540</v>
      </c>
    </row>
    <row r="12" spans="1:18" s="1" customFormat="1" ht="24" customHeight="1">
      <c r="A12" s="22" t="s">
        <v>23</v>
      </c>
      <c r="B12" s="25">
        <v>88224</v>
      </c>
      <c r="C12" s="25">
        <v>293916</v>
      </c>
      <c r="D12" s="23">
        <f t="shared" si="0"/>
        <v>382140</v>
      </c>
      <c r="E12" s="28">
        <v>92237</v>
      </c>
      <c r="F12" s="28">
        <v>388225</v>
      </c>
      <c r="G12" s="27">
        <f t="shared" si="3"/>
        <v>480462</v>
      </c>
      <c r="H12" s="17">
        <f t="shared" si="2"/>
        <v>94700</v>
      </c>
      <c r="I12" s="17"/>
      <c r="J12" s="17"/>
      <c r="K12" s="17">
        <v>94700</v>
      </c>
      <c r="L12" s="17">
        <v>4543</v>
      </c>
      <c r="M12" s="32">
        <v>921</v>
      </c>
      <c r="N12" s="32">
        <v>530</v>
      </c>
      <c r="O12" s="32">
        <v>391</v>
      </c>
      <c r="P12" s="32"/>
      <c r="Q12" s="33">
        <f t="shared" si="4"/>
        <v>92237</v>
      </c>
      <c r="R12" s="1">
        <f t="shared" si="5"/>
        <v>388225</v>
      </c>
    </row>
    <row r="13" spans="1:18" s="1" customFormat="1" ht="24" customHeight="1">
      <c r="A13" s="22" t="s">
        <v>24</v>
      </c>
      <c r="B13" s="25">
        <v>189179</v>
      </c>
      <c r="C13" s="25">
        <v>329513</v>
      </c>
      <c r="D13" s="23">
        <f t="shared" si="0"/>
        <v>518692</v>
      </c>
      <c r="E13" s="28">
        <v>198038</v>
      </c>
      <c r="F13" s="28">
        <v>397822</v>
      </c>
      <c r="G13" s="27">
        <f t="shared" si="3"/>
        <v>595860</v>
      </c>
      <c r="H13" s="17">
        <f t="shared" si="2"/>
        <v>70000</v>
      </c>
      <c r="I13" s="17"/>
      <c r="J13" s="17"/>
      <c r="K13" s="17">
        <v>70000</v>
      </c>
      <c r="L13" s="17">
        <v>9156</v>
      </c>
      <c r="M13" s="32">
        <v>1967.955</v>
      </c>
      <c r="N13" s="32">
        <v>276.955</v>
      </c>
      <c r="O13" s="32">
        <v>1691</v>
      </c>
      <c r="P13" s="32">
        <v>20.724513</v>
      </c>
      <c r="Q13" s="33">
        <f t="shared" si="4"/>
        <v>198037.32048700002</v>
      </c>
      <c r="R13" s="1">
        <f t="shared" si="5"/>
        <v>397822</v>
      </c>
    </row>
    <row r="14" spans="1:18" s="1" customFormat="1" ht="24" customHeight="1">
      <c r="A14" s="22" t="s">
        <v>25</v>
      </c>
      <c r="B14" s="25">
        <v>167047</v>
      </c>
      <c r="C14" s="25">
        <v>294780</v>
      </c>
      <c r="D14" s="23">
        <f aca="true" t="shared" si="6" ref="D14:D20">SUM(B14:C14)</f>
        <v>461827</v>
      </c>
      <c r="E14" s="28">
        <v>173230</v>
      </c>
      <c r="F14" s="28">
        <v>431741</v>
      </c>
      <c r="G14" s="27">
        <f aca="true" t="shared" si="7" ref="G14:G20">E14+F14</f>
        <v>604971</v>
      </c>
      <c r="H14" s="17">
        <f t="shared" si="2"/>
        <v>137800</v>
      </c>
      <c r="I14" s="17"/>
      <c r="J14" s="17"/>
      <c r="K14" s="17">
        <v>137800</v>
      </c>
      <c r="L14" s="17">
        <v>6680</v>
      </c>
      <c r="M14" s="32">
        <v>1336.2079</v>
      </c>
      <c r="N14" s="32">
        <v>497.2079</v>
      </c>
      <c r="O14" s="32">
        <v>839</v>
      </c>
      <c r="P14" s="32"/>
      <c r="Q14" s="33">
        <f t="shared" si="4"/>
        <v>173229.7921</v>
      </c>
      <c r="R14" s="1">
        <f t="shared" si="5"/>
        <v>431741</v>
      </c>
    </row>
    <row r="15" spans="1:18" s="1" customFormat="1" ht="24" customHeight="1">
      <c r="A15" s="22" t="s">
        <v>26</v>
      </c>
      <c r="B15" s="25">
        <v>35873</v>
      </c>
      <c r="C15" s="25">
        <v>151377</v>
      </c>
      <c r="D15" s="23">
        <f t="shared" si="6"/>
        <v>187250</v>
      </c>
      <c r="E15" s="28">
        <v>37047</v>
      </c>
      <c r="F15" s="28">
        <f>229223-31723</f>
        <v>197500</v>
      </c>
      <c r="G15" s="27">
        <f t="shared" si="7"/>
        <v>234547</v>
      </c>
      <c r="H15" s="17">
        <f t="shared" si="2"/>
        <v>79123</v>
      </c>
      <c r="I15" s="17">
        <v>31723</v>
      </c>
      <c r="J15" s="17"/>
      <c r="K15" s="17">
        <v>47400</v>
      </c>
      <c r="L15" s="17">
        <v>1327</v>
      </c>
      <c r="M15" s="32">
        <v>1430</v>
      </c>
      <c r="N15" s="32">
        <v>153</v>
      </c>
      <c r="O15" s="32">
        <v>1277</v>
      </c>
      <c r="P15" s="32"/>
      <c r="Q15" s="33">
        <f t="shared" si="4"/>
        <v>37047</v>
      </c>
      <c r="R15" s="1">
        <f t="shared" si="5"/>
        <v>229223</v>
      </c>
    </row>
    <row r="16" spans="1:18" s="1" customFormat="1" ht="24" customHeight="1">
      <c r="A16" s="22" t="s">
        <v>27</v>
      </c>
      <c r="B16" s="25">
        <v>34793</v>
      </c>
      <c r="C16" s="25">
        <v>240550</v>
      </c>
      <c r="D16" s="23">
        <f t="shared" si="6"/>
        <v>275343</v>
      </c>
      <c r="E16" s="28">
        <v>37495</v>
      </c>
      <c r="F16" s="28">
        <v>306690</v>
      </c>
      <c r="G16" s="27">
        <f t="shared" si="7"/>
        <v>344185</v>
      </c>
      <c r="H16" s="17">
        <f t="shared" si="2"/>
        <v>66500</v>
      </c>
      <c r="I16" s="17"/>
      <c r="J16" s="17"/>
      <c r="K16" s="17">
        <v>66500</v>
      </c>
      <c r="L16" s="17">
        <v>2814</v>
      </c>
      <c r="M16" s="32">
        <v>472.5</v>
      </c>
      <c r="N16" s="32">
        <v>112.5</v>
      </c>
      <c r="O16" s="32">
        <v>360</v>
      </c>
      <c r="P16" s="32"/>
      <c r="Q16" s="33">
        <f t="shared" si="4"/>
        <v>37494.5</v>
      </c>
      <c r="R16" s="1">
        <f t="shared" si="5"/>
        <v>306690</v>
      </c>
    </row>
    <row r="17" spans="1:18" s="1" customFormat="1" ht="24" customHeight="1">
      <c r="A17" s="22" t="s">
        <v>28</v>
      </c>
      <c r="B17" s="25">
        <v>39715</v>
      </c>
      <c r="C17" s="25">
        <v>186598</v>
      </c>
      <c r="D17" s="23">
        <f t="shared" si="6"/>
        <v>226313</v>
      </c>
      <c r="E17" s="28">
        <v>42406</v>
      </c>
      <c r="F17" s="28">
        <v>252900</v>
      </c>
      <c r="G17" s="27">
        <f t="shared" si="7"/>
        <v>295306</v>
      </c>
      <c r="H17" s="17">
        <f t="shared" si="2"/>
        <v>66400</v>
      </c>
      <c r="I17" s="17"/>
      <c r="J17" s="17"/>
      <c r="K17" s="17">
        <v>66400</v>
      </c>
      <c r="L17" s="17">
        <v>2768</v>
      </c>
      <c r="M17" s="32">
        <v>175.000000000002</v>
      </c>
      <c r="N17" s="32">
        <v>77</v>
      </c>
      <c r="O17" s="32">
        <v>98.0000000000018</v>
      </c>
      <c r="P17" s="32"/>
      <c r="Q17" s="33">
        <f t="shared" si="4"/>
        <v>42406</v>
      </c>
      <c r="R17" s="1">
        <f t="shared" si="5"/>
        <v>252900</v>
      </c>
    </row>
    <row r="18" spans="1:18" s="1" customFormat="1" ht="24" customHeight="1">
      <c r="A18" s="22" t="s">
        <v>29</v>
      </c>
      <c r="B18" s="25">
        <v>39000</v>
      </c>
      <c r="C18" s="25">
        <v>56200</v>
      </c>
      <c r="D18" s="23">
        <f t="shared" si="6"/>
        <v>95200</v>
      </c>
      <c r="E18" s="28">
        <v>41552</v>
      </c>
      <c r="F18" s="28">
        <v>99140</v>
      </c>
      <c r="G18" s="27">
        <f t="shared" si="7"/>
        <v>140692</v>
      </c>
      <c r="H18" s="17">
        <f t="shared" si="2"/>
        <v>43300</v>
      </c>
      <c r="I18" s="17"/>
      <c r="J18" s="17"/>
      <c r="K18" s="17">
        <v>43300</v>
      </c>
      <c r="L18" s="17">
        <v>2616</v>
      </c>
      <c r="M18" s="32">
        <v>423.819708</v>
      </c>
      <c r="N18" s="32">
        <v>63.819708</v>
      </c>
      <c r="O18" s="32">
        <v>360</v>
      </c>
      <c r="P18" s="32"/>
      <c r="Q18" s="33">
        <f t="shared" si="4"/>
        <v>41552.180292</v>
      </c>
      <c r="R18" s="1">
        <f t="shared" si="5"/>
        <v>99140</v>
      </c>
    </row>
    <row r="19" spans="1:18" s="1" customFormat="1" ht="24" customHeight="1">
      <c r="A19" s="22" t="s">
        <v>30</v>
      </c>
      <c r="B19" s="29">
        <v>20740</v>
      </c>
      <c r="C19" s="29">
        <v>190233</v>
      </c>
      <c r="D19" s="23">
        <f t="shared" si="6"/>
        <v>210973</v>
      </c>
      <c r="E19" s="28">
        <v>20728</v>
      </c>
      <c r="F19" s="28">
        <v>207671</v>
      </c>
      <c r="G19" s="27">
        <f t="shared" si="7"/>
        <v>228399</v>
      </c>
      <c r="H19" s="17">
        <f t="shared" si="2"/>
        <v>19000</v>
      </c>
      <c r="I19" s="17"/>
      <c r="J19" s="17"/>
      <c r="K19" s="17">
        <v>19000</v>
      </c>
      <c r="L19" s="17">
        <v>0</v>
      </c>
      <c r="M19" s="32">
        <v>1574</v>
      </c>
      <c r="N19" s="32">
        <v>12</v>
      </c>
      <c r="O19" s="32">
        <v>1562</v>
      </c>
      <c r="P19" s="32"/>
      <c r="Q19" s="33">
        <f t="shared" si="4"/>
        <v>20728</v>
      </c>
      <c r="R19" s="1">
        <f t="shared" si="5"/>
        <v>207671</v>
      </c>
    </row>
    <row r="20" spans="1:18" s="1" customFormat="1" ht="24" customHeight="1">
      <c r="A20" s="22" t="s">
        <v>31</v>
      </c>
      <c r="B20" s="29">
        <v>17331</v>
      </c>
      <c r="C20" s="29">
        <v>139594</v>
      </c>
      <c r="D20" s="23">
        <f t="shared" si="6"/>
        <v>156925</v>
      </c>
      <c r="E20" s="28">
        <v>17319</v>
      </c>
      <c r="F20" s="28">
        <v>148654</v>
      </c>
      <c r="G20" s="27">
        <f t="shared" si="7"/>
        <v>165973</v>
      </c>
      <c r="H20" s="17">
        <f t="shared" si="2"/>
        <v>10000</v>
      </c>
      <c r="I20" s="17"/>
      <c r="J20" s="17"/>
      <c r="K20" s="17">
        <v>10000</v>
      </c>
      <c r="L20" s="17">
        <v>0</v>
      </c>
      <c r="M20" s="32">
        <v>952.5</v>
      </c>
      <c r="N20" s="32">
        <v>12.5</v>
      </c>
      <c r="O20" s="32">
        <v>940</v>
      </c>
      <c r="P20" s="32"/>
      <c r="Q20" s="33">
        <f t="shared" si="4"/>
        <v>17318.5</v>
      </c>
      <c r="R20" s="1">
        <f t="shared" si="5"/>
        <v>148654</v>
      </c>
    </row>
    <row r="21" ht="14.25">
      <c r="Q21" s="1"/>
    </row>
  </sheetData>
  <sheetProtection/>
  <mergeCells count="7">
    <mergeCell ref="A3:G3"/>
    <mergeCell ref="B5:D5"/>
    <mergeCell ref="E5:G5"/>
    <mergeCell ref="I5:K5"/>
    <mergeCell ref="M5:N5"/>
    <mergeCell ref="A5:A6"/>
    <mergeCell ref="L5:L6"/>
  </mergeCells>
  <printOptions horizontalCentered="1"/>
  <pageMargins left="0.4722222222222222" right="0.4722222222222222" top="0.7868055555555555" bottom="0.7868055555555555" header="0.39305555555555555" footer="0.7083333333333334"/>
  <pageSetup fitToHeight="0" fitToWidth="1" horizontalDpi="600" verticalDpi="600" orientation="landscape" paperSize="9"/>
  <headerFooter scaleWithDoc="0" alignWithMargins="0">
    <oddFooter>&amp;C第 &amp;P 页，共 &amp;N 页</oddFooter>
  </headerFooter>
  <ignoredErrors>
    <ignoredError sqref="D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李广强</dc:creator>
  <cp:keywords/>
  <dc:description/>
  <cp:lastModifiedBy>蓝色天空</cp:lastModifiedBy>
  <cp:lastPrinted>2018-11-29T07:08:29Z</cp:lastPrinted>
  <dcterms:created xsi:type="dcterms:W3CDTF">2018-11-24T07:36:39Z</dcterms:created>
  <dcterms:modified xsi:type="dcterms:W3CDTF">2023-09-21T10:05:58Z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2F70360E23D84BE5A4AEE9CF1CF397AE</vt:lpwstr>
  </property>
  <property fmtid="{D5CDD505-2E9C-101B-9397-08002B2CF9AE}" pid="5" name="KSOReadingLayo">
    <vt:bool>true</vt:bool>
  </property>
</Properties>
</file>